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ables/table5.xml" ContentType="application/vnd.openxmlformats-officedocument.spreadsheetml.table+xml"/>
  <Override PartName="/xl/worksheets/sheet10.xml" ContentType="application/vnd.openxmlformats-officedocument.spreadsheetml.worksheet+xml"/>
  <Override PartName="/xl/tables/table6.xml" ContentType="application/vnd.openxmlformats-officedocument.spreadsheetml.table+xml"/>
  <Override PartName="/xl/worksheets/sheet11.xml" ContentType="application/vnd.openxmlformats-officedocument.spreadsheetml.worksheet+xml"/>
  <Override PartName="/xl/tables/table7.xml" ContentType="application/vnd.openxmlformats-officedocument.spreadsheetml.table+xml"/>
  <Override PartName="/xl/worksheets/sheet12.xml" ContentType="application/vnd.openxmlformats-officedocument.spreadsheetml.worksheet+xml"/>
  <Override PartName="/xl/tables/table8.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Nodes" sheetId="2" state="visible" r:id="rId2"/>
    <sheet xmlns:r="http://schemas.openxmlformats.org/officeDocument/2006/relationships" name="Edges" sheetId="3" state="visible" r:id="rId3"/>
    <sheet xmlns:r="http://schemas.openxmlformats.org/officeDocument/2006/relationships" name="Operations" sheetId="4" state="visible" r:id="rId4"/>
    <sheet xmlns:r="http://schemas.openxmlformats.org/officeDocument/2006/relationships" name="Personnel moves" sheetId="5" state="visible" r:id="rId5"/>
    <sheet xmlns:r="http://schemas.openxmlformats.org/officeDocument/2006/relationships" name="Districts" sheetId="6" state="visible" r:id="rId6"/>
    <sheet xmlns:r="http://schemas.openxmlformats.org/officeDocument/2006/relationships" name="Lane counts" sheetId="7" state="visible" r:id="rId7"/>
    <sheet xmlns:r="http://schemas.openxmlformats.org/officeDocument/2006/relationships" name="Outside share" sheetId="8" state="visible" r:id="rId8"/>
    <sheet xmlns:r="http://schemas.openxmlformats.org/officeDocument/2006/relationships" name="Network metrics" sheetId="9" state="visible" r:id="rId9"/>
    <sheet xmlns:r="http://schemas.openxmlformats.org/officeDocument/2006/relationships" name="Source register" sheetId="10" state="visible" r:id="rId10"/>
    <sheet xmlns:r="http://schemas.openxmlformats.org/officeDocument/2006/relationships" name="Data dictionary" sheetId="11" state="visible" r:id="rId11"/>
    <sheet xmlns:r="http://schemas.openxmlformats.org/officeDocument/2006/relationships" name="Open items" sheetId="12" state="visible" r:id="rId1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name val="Arial"/>
      <b val="1"/>
      <sz val="12"/>
    </font>
    <font>
      <name val="Arial"/>
      <sz val="10"/>
    </font>
    <font>
      <name val="Arial"/>
      <b val="1"/>
      <color rgb="00FFFFFF"/>
      <sz val="10"/>
    </font>
    <font>
      <name val="Arial"/>
      <b val="1"/>
      <sz val="10"/>
    </font>
  </fonts>
  <fills count="4">
    <fill>
      <patternFill/>
    </fill>
    <fill>
      <patternFill patternType="gray125"/>
    </fill>
    <fill>
      <patternFill patternType="solid">
        <fgColor rgb="001A1A1A"/>
      </patternFill>
    </fill>
    <fill>
      <patternFill patternType="solid">
        <fgColor rgb="00FBF1D6"/>
      </patternFill>
    </fill>
  </fills>
  <borders count="1">
    <border>
      <left/>
      <right/>
      <top/>
      <bottom/>
      <diagonal/>
    </border>
  </borders>
  <cellStyleXfs count="1">
    <xf numFmtId="0" fontId="0" fillId="0" borderId="0"/>
  </cellStyleXfs>
  <cellXfs count="10">
    <xf numFmtId="0" fontId="0" fillId="0" borderId="0" pivotButton="0" quotePrefix="0" xfId="0"/>
    <xf numFmtId="0" fontId="1" fillId="0" borderId="0" applyAlignment="1" pivotButton="0" quotePrefix="0" xfId="0">
      <alignment vertical="top" wrapText="1"/>
    </xf>
    <xf numFmtId="0" fontId="2" fillId="0" borderId="0" applyAlignment="1" pivotButton="0" quotePrefix="0" xfId="0">
      <alignment vertical="top" wrapText="1"/>
    </xf>
    <xf numFmtId="0" fontId="3" fillId="2" borderId="0" applyAlignment="1" pivotButton="0" quotePrefix="0" xfId="0">
      <alignment vertical="center" wrapText="1"/>
    </xf>
    <xf numFmtId="0" fontId="2" fillId="3" borderId="0" applyAlignment="1" pivotButton="0" quotePrefix="0" xfId="0">
      <alignment vertical="top" wrapText="1"/>
    </xf>
    <xf numFmtId="0" fontId="4" fillId="0" borderId="0" applyAlignment="1" pivotButton="0" quotePrefix="0" xfId="0">
      <alignment vertical="top" wrapText="1"/>
    </xf>
    <xf numFmtId="0" fontId="2" fillId="0" borderId="0" pivotButton="0" quotePrefix="0" xfId="0"/>
    <xf numFmtId="0" fontId="4" fillId="0" borderId="0" pivotButton="0" quotePrefix="0" xfId="0"/>
    <xf numFmtId="0" fontId="3" fillId="2" borderId="0" applyAlignment="1" pivotButton="0" quotePrefix="0" xfId="0">
      <alignment vertical="top" wrapText="1"/>
    </xf>
    <xf numFmtId="0" fontId="2"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ables/table1.xml><?xml version="1.0" encoding="utf-8"?>
<table xmlns="http://schemas.openxmlformats.org/spreadsheetml/2006/main" id="1" name="Nodes" displayName="Nodes" ref="A1:AC251" headerRowCount="1">
  <autoFilter ref="A1:AC251"/>
  <tableColumns count="29">
    <tableColumn id="1" name="ID"/>
    <tableColumn id="2" name="Name"/>
    <tableColumn id="3" name="Kind"/>
    <tableColumn id="4" name="Person class"/>
    <tableColumn id="5" name="Lane"/>
    <tableColumn id="6" name="Place"/>
    <tableColumn id="7" name="District"/>
    <tableColumn id="8" name="Entity of record"/>
    <tableColumn id="9" name="Evidence class"/>
    <tableColumn id="10" name="Acres (module, 2025 roll)"/>
    <tableColumn id="11" name="Year"/>
    <tableColumn id="12" name="End"/>
    <tableColumn id="13" name="Place year"/>
    <tableColumn id="14" name="Place year basis"/>
    <tableColumn id="15" name="Role"/>
    <tableColumn id="16" name="Top ten landowner"/>
    <tableColumn id="17" name="Status"/>
    <tableColumn id="18" name="Status as of"/>
    <tableColumn id="19" name="Confidence"/>
    <tableColumn id="20" name="Sources"/>
    <tableColumn id="21" name="Degree"/>
    <tableColumn id="22" name="Distinct neighbours"/>
    <tableColumn id="23" name="Betweenness"/>
    <tableColumn id="24" name="Personnel betweenness"/>
    <tableColumn id="25" name="Outside share"/>
    <tableColumn id="26" name="Latitude"/>
    <tableColumn id="27" name="Longitude"/>
    <tableColumn id="28" name="Pin basis"/>
    <tableColumn id="29" name="Note"/>
  </tableColumns>
  <tableStyleInfo name="TableStyleLight1" showRowStripes="1"/>
</table>
</file>

<file path=xl/tables/table2.xml><?xml version="1.0" encoding="utf-8"?>
<table xmlns="http://schemas.openxmlformats.org/spreadsheetml/2006/main" id="2" name="Edges" displayName="Edges" ref="A1:J330" headerRowCount="1">
  <autoFilter ref="A1:J330"/>
  <tableColumns count="10">
    <tableColumn id="1" name="Source"/>
    <tableColumn id="2" name="Source ID"/>
    <tableColumn id="3" name="Relation"/>
    <tableColumn id="4" name="Target"/>
    <tableColumn id="5" name="Target ID"/>
    <tableColumn id="6" name="Years"/>
    <tableColumn id="7" name="Note"/>
    <tableColumn id="8" name="Edge class"/>
    <tableColumn id="9" name="Source district"/>
    <tableColumn id="10" name="Target district"/>
  </tableColumns>
  <tableStyleInfo name="TableStyleLight1" showRowStripes="1"/>
</table>
</file>

<file path=xl/tables/table3.xml><?xml version="1.0" encoding="utf-8"?>
<table xmlns="http://schemas.openxmlformats.org/spreadsheetml/2006/main" id="3" name="Operations" displayName="Operations" ref="A1:N117" headerRowCount="1">
  <autoFilter ref="A1:N117"/>
  <tableColumns count="14">
    <tableColumn id="1" name="Operation"/>
    <tableColumn id="2" name="Lane"/>
    <tableColumn id="3" name="Place"/>
    <tableColumn id="4" name="District"/>
    <tableColumn id="5" name="Entity of record"/>
    <tableColumn id="6" name="Acres (module, 2025 roll)"/>
    <tableColumn id="7" name="Year"/>
    <tableColumn id="8" name="End"/>
    <tableColumn id="9" name="Year basis"/>
    <tableColumn id="10" name="Top ten landowner"/>
    <tableColumn id="11" name="Evidence class"/>
    <tableColumn id="12" name="Status as of cutoff"/>
    <tableColumn id="13" name="Confidence"/>
    <tableColumn id="14" name="Sources"/>
  </tableColumns>
  <tableStyleInfo name="TableStyleLight1" showRowStripes="1"/>
</table>
</file>

<file path=xl/tables/table4.xml><?xml version="1.0" encoding="utf-8"?>
<table xmlns="http://schemas.openxmlformats.org/spreadsheetml/2006/main" id="4" name="Moves" displayName="Moves" ref="A1:E167" headerRowCount="1">
  <autoFilter ref="A1:E167"/>
  <tableColumns count="5">
    <tableColumn id="1" name="Years"/>
    <tableColumn id="2" name="From"/>
    <tableColumn id="3" name="Relation"/>
    <tableColumn id="4" name="To"/>
    <tableColumn id="5" name="Note"/>
  </tableColumns>
  <tableStyleInfo name="TableStyleLight1" showRowStripes="1"/>
</table>
</file>

<file path=xl/tables/table5.xml><?xml version="1.0" encoding="utf-8"?>
<table xmlns="http://schemas.openxmlformats.org/spreadsheetml/2006/main" id="5" name="Metrics" displayName="Metrics" ref="A1:H244" headerRowCount="1">
  <autoFilter ref="A1:H244"/>
  <tableColumns count="8">
    <tableColumn id="1" name="Node"/>
    <tableColumn id="2" name="Kind"/>
    <tableColumn id="3" name="Lane"/>
    <tableColumn id="4" name="Degree (all edges)"/>
    <tableColumn id="5" name="Distinct neighbours"/>
    <tableColumn id="6" name="Betweenness (all edges)"/>
    <tableColumn id="7" name="Personnel betweenness"/>
    <tableColumn id="8" name="Outside share"/>
  </tableColumns>
  <tableStyleInfo name="TableStyleLight1" showRowStripes="1"/>
</table>
</file>

<file path=xl/tables/table6.xml><?xml version="1.0" encoding="utf-8"?>
<table xmlns="http://schemas.openxmlformats.org/spreadsheetml/2006/main" id="6" name="SourceRegister" displayName="SourceRegister" ref="A1:D301" headerRowCount="1">
  <autoFilter ref="A1:D301"/>
  <tableColumns count="4">
    <tableColumn id="1" name="Id"/>
    <tableColumn id="2" name="Source"/>
    <tableColumn id="3" name="Tier"/>
    <tableColumn id="4" name="Address"/>
  </tableColumns>
  <tableStyleInfo name="TableStyleLight1" showRowStripes="1"/>
</table>
</file>

<file path=xl/tables/table7.xml><?xml version="1.0" encoding="utf-8"?>
<table xmlns="http://schemas.openxmlformats.org/spreadsheetml/2006/main" id="7" name="Dictionary" displayName="Dictionary" ref="A1:C30" headerRowCount="1">
  <autoFilter ref="A1:C30"/>
  <tableColumns count="3">
    <tableColumn id="1" name="Sheet"/>
    <tableColumn id="2" name="Field"/>
    <tableColumn id="3" name="Definition"/>
  </tableColumns>
  <tableStyleInfo name="TableStyleLight1" showRowStripes="1"/>
</table>
</file>

<file path=xl/tables/table8.xml><?xml version="1.0" encoding="utf-8"?>
<table xmlns="http://schemas.openxmlformats.org/spreadsheetml/2006/main" id="8" name="OpenItems" displayName="OpenItems" ref="A1:B14" headerRowCount="1">
  <autoFilter ref="A1:B14"/>
  <tableColumns count="2">
    <tableColumn id="1" name="Type"/>
    <tableColumn id="2" name="Item"/>
  </tableColumns>
  <tableStyleInfo name="TableStyleLight1" showRowStripes="1"/>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Relationships xmlns="http://schemas.openxmlformats.org/package/2006/relationships"><Relationship Type="http://schemas.openxmlformats.org/officeDocument/2006/relationships/table" Target="/xl/tables/table6.xml" Id="rId1"/></Relationships>
</file>

<file path=xl/worksheets/_rels/sheet11.xml.rels><Relationships xmlns="http://schemas.openxmlformats.org/package/2006/relationships"><Relationship Type="http://schemas.openxmlformats.org/officeDocument/2006/relationships/table" Target="/xl/tables/table7.xml" Id="rId1"/></Relationships>
</file>

<file path=xl/worksheets/_rels/sheet12.xml.rels><Relationships xmlns="http://schemas.openxmlformats.org/package/2006/relationships"><Relationship Type="http://schemas.openxmlformats.org/officeDocument/2006/relationships/table" Target="/xl/tables/table8.xml" Id="rId1"/></Relationships>
</file>

<file path=xl/worksheets/_rels/sheet2.xml.rels><Relationships xmlns="http://schemas.openxmlformats.org/package/2006/relationships"><Relationship Type="http://schemas.openxmlformats.org/officeDocument/2006/relationships/table" Target="/xl/tables/table1.xml" Id="rId1"/></Relationships>
</file>

<file path=xl/worksheets/_rels/sheet3.xml.rels><Relationships xmlns="http://schemas.openxmlformats.org/package/2006/relationships"><Relationship Type="http://schemas.openxmlformats.org/officeDocument/2006/relationships/table" Target="/xl/tables/table2.xml" Id="rId1"/></Relationships>
</file>

<file path=xl/worksheets/_rels/sheet4.xml.rels><Relationships xmlns="http://schemas.openxmlformats.org/package/2006/relationships"><Relationship Type="http://schemas.openxmlformats.org/officeDocument/2006/relationships/table" Target="/xl/tables/table3.xml" Id="rId1"/></Relationships>
</file>

<file path=xl/worksheets/_rels/sheet5.xml.rels><Relationships xmlns="http://schemas.openxmlformats.org/package/2006/relationships"><Relationship Type="http://schemas.openxmlformats.org/officeDocument/2006/relationships/table" Target="/xl/tables/table4.xml" Id="rId1"/></Relationships>
</file>

<file path=xl/worksheets/_rels/sheet9.xml.rels><Relationships xmlns="http://schemas.openxmlformats.org/package/2006/relationships"><Relationship Type="http://schemas.openxmlformats.org/officeDocument/2006/relationships/table" Target="/xl/tables/table5.xml" Id="rId1"/></Relationships>
</file>

<file path=xl/worksheets/sheet1.xml><?xml version="1.0" encoding="utf-8"?>
<worksheet xmlns="http://schemas.openxmlformats.org/spreadsheetml/2006/main">
  <sheetPr>
    <outlinePr summaryBelow="1" summaryRight="1"/>
    <pageSetUpPr/>
  </sheetPr>
  <dimension ref="A1:A30"/>
  <sheetViews>
    <sheetView workbookViewId="0">
      <selection activeCell="A1" sqref="A1"/>
    </sheetView>
  </sheetViews>
  <sheetFormatPr baseColWidth="8" defaultRowHeight="15"/>
  <cols>
    <col width="120" customWidth="1" min="1" max="1"/>
  </cols>
  <sheetData>
    <row r="1">
      <c r="A1" s="1" t="inlineStr">
        <is>
          <t>Florida Heartland Agriculture</t>
        </is>
      </c>
    </row>
    <row r="2">
      <c r="A2" s="2" t="inlineStr">
        <is>
          <t>Node and edge dataset behind the interactive map and the PDF reference. Street Economics®, the agriculture economy of Florida's Heartland on a network and a lineage. Compiled September 2026.</t>
        </is>
      </c>
    </row>
    <row r="3">
      <c r="A3" s="2" t="inlineStr">
        <is>
          <t>Release 1.0.2. Data version 2026.09.13, generated 2026-09-13T03:35:17Z, data cutoff 12 September 2026. The Nodes sheet holds 250 rows including the 7 hub region nodes; the public count of 243 operations, people, towns, institutions and events excludes them. 329 connections.</t>
        </is>
      </c>
    </row>
    <row r="4">
      <c r="A4" s="2" t="inlineStr">
        <is>
          <t>Work in progress. This map is not exhaustive. It presents the result of documented research at this release and changes as sources are added, corrected, or superseded. Every node is based on at least one public source and carries its sources and confidence class.</t>
        </is>
      </c>
    </row>
    <row r="5">
      <c r="A5" s="2" t="inlineStr">
        <is>
          <t>Land figures are the module's. The BusinessFlare® GIS Heartland Agricultural Land Module (gis.businessflare.net/tools/heartland-ag-land, version 1.0) is the source of record for every acreage in this dataset: the 2,324,300 acre agricultural base, the class and district totals, the ownership split, the owner table and the 18 announced solar conversions. This dataset states those figures and never recomputes them. Where a second source gives a different figure for the same land, the note carries both and the module figure governs.</t>
        </is>
      </c>
    </row>
    <row r="6">
      <c r="A6" s="2" t="inlineStr"/>
    </row>
    <row r="7">
      <c r="A7" s="1" t="inlineStr">
        <is>
          <t>Sheets</t>
        </is>
      </c>
    </row>
    <row r="8">
      <c r="A8" s="2" t="inlineStr">
        <is>
          <t>Nodes: every operation, company, family, person, town, agency, institution and event on the map, one row each, with lane, place, district, entity of record, evidence class, module acres, years, status as of the cutoff, confidence, sources, computed metrics including the outside share, and a note.</t>
        </is>
      </c>
    </row>
    <row r="9">
      <c r="A9" s="2" t="inlineStr">
        <is>
          <t>Edges: every connection, one row each: source, target, relation type, years, note, edge class and the district of each endpoint. Direction matters for every relation except collaboration.</t>
        </is>
      </c>
    </row>
    <row r="10">
      <c r="A10" s="2" t="inlineStr">
        <is>
          <t>Operations: the businesses and operations with their entity of record, module acres, district and evidence class. Rows in gold are the module's top ten landowners.</t>
        </is>
      </c>
    </row>
    <row r="11">
      <c r="A11" s="2" t="inlineStr">
        <is>
          <t>Personnel moves: every founding, land movement, succession, tied venture and unit relationship on the map, in year order. Land conversions travel on the land or role moved to relation with the acreage and year in the note.</t>
        </is>
      </c>
    </row>
    <row r="12">
      <c r="A12" s="2" t="inlineStr">
        <is>
          <t>Districts: counts of operations, towns and institutions by district, computed with formulas from the Nodes sheet, beside the module's agricultural acres for each district.</t>
        </is>
      </c>
    </row>
    <row r="13">
      <c r="A13" s="2" t="inlineStr">
        <is>
          <t>Lane counts: nodes per lane and per kind, computed with formulas from the Nodes sheet.</t>
        </is>
      </c>
    </row>
    <row r="14">
      <c r="A14" s="2" t="inlineStr">
        <is>
          <t>Outside share: the one metric this map adds to the standard set. For each node, lane and district, the share of edge endpoints that reach nodes in the three outside hubs (Outside the Heartland, Outside Florida, Place not recorded). Stated as computed in the build; never adjusted.</t>
        </is>
      </c>
    </row>
    <row r="15">
      <c r="A15" s="2" t="inlineStr">
        <is>
          <t>Network metrics: degree, distinct neighbours, betweenness, personnel betweenness and outside share for every node, with the counting method.</t>
        </is>
      </c>
    </row>
    <row r="16">
      <c r="A16" s="2" t="inlineStr">
        <is>
          <t>Source register: every source id used in the Nodes sheet, the PDF and the map, with tier and address.</t>
        </is>
      </c>
    </row>
    <row r="17">
      <c r="A17" s="2" t="inlineStr">
        <is>
          <t>Data dictionary: field by field definitions for the Nodes and Edges sheets.</t>
        </is>
      </c>
    </row>
    <row r="18">
      <c r="A18" s="2" t="inlineStr">
        <is>
          <t>Open items: items still carrying lower confidence or deliberately left off the map.</t>
        </is>
      </c>
    </row>
    <row r="19">
      <c r="A19" s="2" t="inlineStr"/>
    </row>
    <row r="20">
      <c r="A20" s="1" t="inlineStr">
        <is>
          <t>Conventions</t>
        </is>
      </c>
    </row>
    <row r="21">
      <c r="A21" s="2" t="inlineStr">
        <is>
          <t>Data are current through 12 September 2026. Status describes what the sources record as of that date; activity after it is worded as announced or scheduled, never as completed. The 18 FPL solar energy centers from the Ten Year Site Plan are announced conversions and are coded that way throughout.</t>
        </is>
      </c>
    </row>
    <row r="22">
      <c r="A22" s="2" t="inlineStr">
        <is>
          <t>Confidence: High means an official record or two independent sources; Medium means a reference entry or a single press report; Low means a detail still flagged as unverified.</t>
        </is>
      </c>
    </row>
    <row r="23">
      <c r="A23" s="2" t="inlineStr">
        <is>
          <t>Node IDs are the join key between Nodes and Edges. Year is the founding year only where a source documents it; where the record gives a later first documented year, the year field is empty and the place year comes from the first documented activity, never earlier. The place year basis column says how each timeline position was set.</t>
        </is>
      </c>
    </row>
    <row r="24">
      <c r="A24" s="2" t="inlineStr">
        <is>
          <t>Top ten landowner flag: the module's ten largest resolved parent owners (Lykes Bros, US Sugar, Mosaic, Llano Partners, Blue Head Cattle, Florida Power and Light, Alico, Duda, BHG and Bexley). Acres are the module's 2025 roll figures for the six core counties and appear only where the module states them.</t>
        </is>
      </c>
    </row>
    <row r="25">
      <c r="A25" s="2" t="inlineStr">
        <is>
          <t>Four owners on the map (Llano Partners, Four Cs Land Corp, Udder Land and Bexley Ranch) carry no drawn edges; their documented placement is the module's owner table itself. They are included because the module places them among the largest owners, and the module's water use permit join becomes their first edges in the next release.</t>
        </is>
      </c>
    </row>
    <row r="26">
      <c r="A26" s="2" t="inlineStr">
        <is>
          <t>Persons appear only when they are public figures documented in the role; no owner or officer is named from a filing alone. Each person carries a person class: institutional connector, personnel connector, or founding or core member.</t>
        </is>
      </c>
    </row>
    <row r="27">
      <c r="A27" s="2" t="inlineStr">
        <is>
          <t>Districts: The Ridge (Highlands, with the Polk extension), Peace River valley (DeSoto and Hardee), Okeechobee (Okeechobee County), The Glades (Glades and Hendry, with the Palm Beach County Glades communities Belle Glade, Pahokee and South Bay). Coastal Palm Beach County sits outside the region; its Glades communities sit inside.</t>
        </is>
      </c>
    </row>
    <row r="28">
      <c r="A28" s="2" t="inlineStr"/>
    </row>
    <row r="29">
      <c r="A29" s="1" t="inlineStr">
        <is>
          <t>Public disclosure policy</t>
        </is>
      </c>
    </row>
    <row r="30">
      <c r="A30" s="2" t="inlineStr">
        <is>
          <t>This map uses public business records, public corporate filings, property records, public calendars, public civic documents, public press coverage and public listings. It maps commercial infrastructure and documented civic activity, not endorsements, partnerships or private cultural behaviour. Inclusion does not require participation, consent or approval. The map corrects factual errors promptly and considers removal requests case by case where a listing is outdated, an entity has closed, publication presents a material safety concern, or the entity is not conducting public facing commercial activity. Public commercial infrastructure is mappable; private cultural behaviour is protected.</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D301"/>
  <sheetViews>
    <sheetView workbookViewId="0">
      <pane ySplit="1" topLeftCell="A2" activePane="bottomLeft" state="frozen"/>
      <selection pane="bottomLeft" activeCell="A1" sqref="A1"/>
    </sheetView>
  </sheetViews>
  <sheetFormatPr baseColWidth="8" defaultRowHeight="15"/>
  <cols>
    <col width="10" customWidth="1" min="1" max="1"/>
    <col width="90" customWidth="1" min="2" max="2"/>
    <col width="14" customWidth="1" min="3" max="3"/>
    <col width="80" customWidth="1" min="4" max="4"/>
  </cols>
  <sheetData>
    <row r="1">
      <c r="A1" s="3" t="inlineStr">
        <is>
          <t>Id</t>
        </is>
      </c>
      <c r="B1" s="3" t="inlineStr">
        <is>
          <t>Source</t>
        </is>
      </c>
      <c r="C1" s="3" t="inlineStr">
        <is>
          <t>Tier</t>
        </is>
      </c>
      <c r="D1" s="3" t="inlineStr">
        <is>
          <t>Address</t>
        </is>
      </c>
    </row>
    <row r="2">
      <c r="A2" s="2" t="inlineStr">
        <is>
          <t>MOD</t>
        </is>
      </c>
      <c r="B2" s="2" t="inlineStr">
        <is>
          <t>BusinessFlare® GIS Heartland Agricultural Land Module, version 1.0, 12 September 2026 (2025 agricultural base, acres by class by county and district, ownership split, resolved parent owners, independent check columns, announced conversions table, DeSoto rotational crop limitation)</t>
        </is>
      </c>
      <c r="C2" s="2" t="inlineStr">
        <is>
          <t>official</t>
        </is>
      </c>
      <c r="D2" s="2" t="inlineStr">
        <is>
          <t>https://gis.businessflare.net/tools/heartland-ag-land</t>
        </is>
      </c>
    </row>
    <row r="3">
      <c r="A3" s="2" t="inlineStr">
        <is>
          <t>MODX</t>
        </is>
      </c>
      <c r="B3" s="2" t="inlineStr">
        <is>
          <t>BusinessFlare® GIS Heartland Agricultural Land Module data workbook, 2025 roll</t>
        </is>
      </c>
      <c r="C3" s="2" t="inlineStr">
        <is>
          <t>official</t>
        </is>
      </c>
      <c r="D3" s="2" t="inlineStr">
        <is>
          <t>https://gis.businessflare.net/tools/heartland-ag-land-module-2025.xlsx</t>
        </is>
      </c>
    </row>
    <row r="4">
      <c r="A4" s="2" t="inlineStr">
        <is>
          <t>MODM</t>
        </is>
      </c>
      <c r="B4" s="2" t="inlineStr">
        <is>
          <t>BusinessFlare® GIS Heartland Agricultural Land Module method statement</t>
        </is>
      </c>
      <c r="C4" s="2" t="inlineStr">
        <is>
          <t>official</t>
        </is>
      </c>
      <c r="D4" s="2" t="inlineStr">
        <is>
          <t>https://gis.businessflare.net/tools/heartland-ag-land-module-method.docx</t>
        </is>
      </c>
    </row>
    <row r="5">
      <c r="A5" s="2" t="inlineStr">
        <is>
          <t>GISH</t>
        </is>
      </c>
      <c r="B5" s="2" t="inlineStr">
        <is>
          <t>BusinessFlare® GIS, Florida Heartland parcel map (module layer, parcels by land use and ownership, business activity, job sectors, power and water use permit overlays)</t>
        </is>
      </c>
      <c r="C5" s="2" t="inlineStr">
        <is>
          <t>official</t>
        </is>
      </c>
      <c r="D5" s="2" t="inlineStr">
        <is>
          <t>https://gis.businessflare.net/heartland/</t>
        </is>
      </c>
    </row>
    <row r="6">
      <c r="A6" s="2" t="inlineStr">
        <is>
          <t>NASS24</t>
        </is>
      </c>
      <c r="B6" s="2" t="inlineStr">
        <is>
          <t>USDA NASS, Commercial Citrus Inventory preliminary report, 29 August 2024 (statewide 274,705 acres; Polk 58,516; DeSoto 51,800; Highlands 40,737; Hardee 36,017)</t>
        </is>
      </c>
      <c r="C6" s="2" t="inlineStr">
        <is>
          <t>official</t>
        </is>
      </c>
      <c r="D6" s="2" t="inlineStr">
        <is>
          <t>https://www.nass.usda.gov/Statistics_by_State/Florida/Publications/Citrus/Commercial_Citrus_Inventory/Commercial_Citrus_Inventory_Prelim/ccipr24.pdf</t>
        </is>
      </c>
    </row>
    <row r="7">
      <c r="A7" s="2" t="inlineStr">
        <is>
          <t>AGC22</t>
        </is>
      </c>
      <c r="B7" s="2" t="inlineStr">
        <is>
          <t>USDA NASS, 2022 Census of Agriculture county profile, DeSoto County, Florida (689 farms; 293,944 acres in farms; 1,424 acres of watermelons; 3,762 acres of vegetables; 3,806 acres of sod)</t>
        </is>
      </c>
      <c r="C7" s="2" t="inlineStr">
        <is>
          <t>official</t>
        </is>
      </c>
      <c r="D7" s="2" t="inlineStr">
        <is>
          <t>https://www.nass.usda.gov/Publications/AgCensus/2022/Online_Resources/County_Profiles/Florida/cp12027.pdf</t>
        </is>
      </c>
    </row>
    <row r="8">
      <c r="A8" s="2" t="inlineStr">
        <is>
          <t>AGCFL</t>
        </is>
      </c>
      <c r="B8" s="2" t="inlineStr">
        <is>
          <t>USDA NASS, 2022 Census of Agriculture county profiles index, Florida</t>
        </is>
      </c>
      <c r="C8" s="2" t="inlineStr">
        <is>
          <t>official</t>
        </is>
      </c>
      <c r="D8" s="2" t="inlineStr">
        <is>
          <t>https://www.nass.usda.gov/Publications/AgCensus/2022/Online_Resources/County_Profiles/Florida/index.php</t>
        </is>
      </c>
    </row>
    <row r="9">
      <c r="A9" s="2" t="inlineStr">
        <is>
          <t>CDL</t>
        </is>
      </c>
      <c r="B9" s="2" t="inlineStr">
        <is>
          <t>USDA NASS Cropland Data Layer (CropScape)</t>
        </is>
      </c>
      <c r="C9" s="2" t="inlineStr">
        <is>
          <t>official</t>
        </is>
      </c>
      <c r="D9" s="2" t="inlineStr">
        <is>
          <t>https://www.nass.usda.gov/Research_and_Science/Cropland/SARS1a.php</t>
        </is>
      </c>
    </row>
    <row r="10">
      <c r="A10" s="2" t="inlineStr">
        <is>
          <t>NASSFL</t>
        </is>
      </c>
      <c r="B10" s="2" t="inlineStr">
        <is>
          <t>USDA NASS Florida field office</t>
        </is>
      </c>
      <c r="C10" s="2" t="inlineStr">
        <is>
          <t>official</t>
        </is>
      </c>
      <c r="D10" s="2" t="inlineStr">
        <is>
          <t>https://www.nass.usda.gov/Statistics_by_State/Florida/index.php</t>
        </is>
      </c>
    </row>
    <row r="11">
      <c r="A11" s="2" t="inlineStr">
        <is>
          <t>DORP</t>
        </is>
      </c>
      <c r="B11" s="2" t="inlineStr">
        <is>
          <t>Florida Department of Revenue, Property Tax Data Portal (NAL roll files)</t>
        </is>
      </c>
      <c r="C11" s="2" t="inlineStr">
        <is>
          <t>official</t>
        </is>
      </c>
      <c r="D11" s="2" t="inlineStr">
        <is>
          <t>https://floridarevenue.com/property/Pages/DataPortal.aspx</t>
        </is>
      </c>
    </row>
    <row r="12">
      <c r="A12" s="2" t="inlineStr">
        <is>
          <t>SBIZ</t>
        </is>
      </c>
      <c r="B12" s="2" t="inlineStr">
        <is>
          <t>Florida Division of Corporations, Sunbiz entity search</t>
        </is>
      </c>
      <c r="C12" s="2" t="inlineStr">
        <is>
          <t>official</t>
        </is>
      </c>
      <c r="D12" s="2" t="inlineStr">
        <is>
          <t>https://search.sunbiz.org/Inquiry/CorporationSearch/ByName</t>
        </is>
      </c>
    </row>
    <row r="13">
      <c r="A13" s="2" t="inlineStr">
        <is>
          <t>TYSP</t>
        </is>
      </c>
      <c r="B13" s="2" t="inlineStr">
        <is>
          <t>Florida Power &amp; Light Company, Ten Year Power Plant Site Plan 2026 to 2035, submitted to the Florida Public Service Commission April 2026</t>
        </is>
      </c>
      <c r="C13" s="2" t="inlineStr">
        <is>
          <t>official</t>
        </is>
      </c>
      <c r="D13" s="2" t="inlineStr">
        <is>
          <t>https://www.fpl.com/content/dam/fplgp/us/en/about/pdf/ten-year-site-plan.pdf</t>
        </is>
      </c>
    </row>
    <row r="14">
      <c r="A14" s="2" t="inlineStr">
        <is>
          <t>TYSPP</t>
        </is>
      </c>
      <c r="B14" s="2" t="inlineStr">
        <is>
          <t>Florida Public Service Commission hosted copy of the FPL 2026 Ten Year Site Plan</t>
        </is>
      </c>
      <c r="C14" s="2" t="inlineStr">
        <is>
          <t>official</t>
        </is>
      </c>
      <c r="D14" s="2" t="inlineStr">
        <is>
          <t>https://www.floridapsc.com/pscfiles/website-files/PDF/Utilities/Electricgas/TenYearSitePlans//2026/Florida%20Power%20and%20Light%20Company.pdf</t>
        </is>
      </c>
    </row>
    <row r="15">
      <c r="A15" s="2" t="inlineStr">
        <is>
          <t>FS186</t>
        </is>
      </c>
      <c r="B15" s="2" t="inlineStr">
        <is>
          <t>Florida Statutes s. 186.801, ten year site plans</t>
        </is>
      </c>
      <c r="C15" s="2" t="inlineStr">
        <is>
          <t>official</t>
        </is>
      </c>
      <c r="D15" s="2" t="inlineStr">
        <is>
          <t>http://www.leg.state.fl.us/statutes/index.cfm?App_mode=Display_Statute&amp;URL=0100-0199/0186/Sections/0186.801.html</t>
        </is>
      </c>
    </row>
    <row r="16">
      <c r="A16" s="2" t="inlineStr">
        <is>
          <t>FS288</t>
        </is>
      </c>
      <c r="B16" s="2" t="inlineStr">
        <is>
          <t>Florida Statutes s. 288.0656, rural areas of opportunity</t>
        </is>
      </c>
      <c r="C16" s="2" t="inlineStr">
        <is>
          <t>official</t>
        </is>
      </c>
      <c r="D16" s="2" t="inlineStr">
        <is>
          <t>https://www.flsenate.gov/laws/statutes/2022/288.0656</t>
        </is>
      </c>
    </row>
    <row r="17">
      <c r="A17" s="2" t="inlineStr">
        <is>
          <t>FS570</t>
        </is>
      </c>
      <c r="B17" s="2" t="inlineStr">
        <is>
          <t>Florida Statutes s. 570.71, rural lands protection easements</t>
        </is>
      </c>
      <c r="C17" s="2" t="inlineStr">
        <is>
          <t>official</t>
        </is>
      </c>
      <c r="D17" s="2" t="inlineStr">
        <is>
          <t>http://www.leg.state.fl.us/statutes/index.cfm?App_mode=Display_Statute&amp;URL=0500-0599/0570/Sections/0570.71.html</t>
        </is>
      </c>
    </row>
    <row r="18">
      <c r="A18" s="2" t="inlineStr">
        <is>
          <t>SB10</t>
        </is>
      </c>
      <c r="B18" s="2" t="inlineStr">
        <is>
          <t>Florida Senate, CS/SB 10 (2017), appropriations committee analysis (EAA reservoir; Talisman and 2010 US Sugar parcel composition)</t>
        </is>
      </c>
      <c r="C18" s="2" t="inlineStr">
        <is>
          <t>official</t>
        </is>
      </c>
      <c r="D18" s="2" t="inlineStr">
        <is>
          <t>https://www.flsenate.gov/Session/Bill/2017/10/Analyses/2017s00010.ap.PDF</t>
        </is>
      </c>
    </row>
    <row r="19">
      <c r="A19" s="2" t="inlineStr">
        <is>
          <t>SFWMDH</t>
        </is>
      </c>
      <c r="B19" s="2" t="inlineStr">
        <is>
          <t>South Florida Water Management District, history (1949 Central and Southern Florida Flood Control District)</t>
        </is>
      </c>
      <c r="C19" s="2" t="inlineStr">
        <is>
          <t>official</t>
        </is>
      </c>
      <c r="D19" s="2" t="inlineStr">
        <is>
          <t>https://www.sfwmd.gov/who-we-are/history</t>
        </is>
      </c>
    </row>
    <row r="20">
      <c r="A20" s="2" t="inlineStr">
        <is>
          <t>SFWMDN</t>
        </is>
      </c>
      <c r="B20" s="2" t="inlineStr">
        <is>
          <t>SFWMD Dispersed Water Management, Lykes Nicodemus Slough project sheet</t>
        </is>
      </c>
      <c r="C20" s="2" t="inlineStr">
        <is>
          <t>official</t>
        </is>
      </c>
      <c r="D20" s="2" t="inlineStr">
        <is>
          <t>https://www.sfwmd.gov/sites/default/files/documents/lowpp_fec_nsn_mm41_sheet.pdf</t>
        </is>
      </c>
    </row>
    <row r="21">
      <c r="A21" s="2" t="inlineStr">
        <is>
          <t>SFWMDS</t>
        </is>
      </c>
      <c r="B21" s="2" t="inlineStr">
        <is>
          <t>SFWMD, water storage strategies (dispersed water management on private ranchlands)</t>
        </is>
      </c>
      <c r="C21" s="2" t="inlineStr">
        <is>
          <t>official</t>
        </is>
      </c>
      <c r="D21" s="2" t="inlineStr">
        <is>
          <t>https://www.sfwmd.gov/our-work/water-storage-strategies</t>
        </is>
      </c>
    </row>
    <row r="22">
      <c r="A22" s="2" t="inlineStr">
        <is>
          <t>SFWMDE</t>
        </is>
      </c>
      <c r="B22" s="2" t="inlineStr">
        <is>
          <t>SFWMD, EAA Reservoir project page (A-2 STA completed January 2024; reservoir accelerated to 2029)</t>
        </is>
      </c>
      <c r="C22" s="2" t="inlineStr">
        <is>
          <t>official</t>
        </is>
      </c>
      <c r="D22" s="2" t="inlineStr">
        <is>
          <t>https://www.sfwmd.gov/our-work/cerp-project-planning/eaa-reservoir</t>
        </is>
      </c>
    </row>
    <row r="23">
      <c r="A23" s="2" t="inlineStr">
        <is>
          <t>SFWMDNH</t>
        </is>
      </c>
      <c r="B23" s="2" t="inlineStr">
        <is>
          <t>SFWMD document, New Hope Sugar Company and Okeelanta Corporation v. SFWMD</t>
        </is>
      </c>
      <c r="C23" s="2" t="inlineStr">
        <is>
          <t>official</t>
        </is>
      </c>
      <c r="D23" s="2" t="inlineStr">
        <is>
          <t>https://www.sfwmd.gov/document/new-hope-sugar-company-and-okeelanta-corporation-v-sfwmd</t>
        </is>
      </c>
    </row>
    <row r="24">
      <c r="A24" s="2" t="inlineStr">
        <is>
          <t>SWFH</t>
        </is>
      </c>
      <c r="B24" s="2" t="inlineStr">
        <is>
          <t>Southwest Florida Water Management District, district history (1961 special act)</t>
        </is>
      </c>
      <c r="C24" s="2" t="inlineStr">
        <is>
          <t>official</t>
        </is>
      </c>
      <c r="D24" s="2" t="inlineStr">
        <is>
          <t>https://www.swfwmd.state.fl.us/about/southwest-florida-water-management-district-history</t>
        </is>
      </c>
    </row>
    <row r="25">
      <c r="A25" s="2" t="inlineStr">
        <is>
          <t>DEPBH</t>
        </is>
      </c>
      <c r="B25" s="2" t="inlineStr">
        <is>
          <t>Florida DEP, Florida Forever Blue Head Ranch project sheet 2024 (43,051 acres; LTL Real Estate Holdings LLC; 1,291 acre easement 2023)</t>
        </is>
      </c>
      <c r="C25" s="2" t="inlineStr">
        <is>
          <t>official</t>
        </is>
      </c>
      <c r="D25" s="2" t="inlineStr">
        <is>
          <t>https://floridadep.gov/sites/default/files/FLDEP_DSL_OES_FF_2024_BlueHeadRanch.pdf</t>
        </is>
      </c>
    </row>
    <row r="26">
      <c r="A26" s="2" t="inlineStr">
        <is>
          <t>DEPLTL</t>
        </is>
      </c>
      <c r="B26" s="2" t="inlineStr">
        <is>
          <t>Florida DEP Cabinet Affairs, LTL Real Estate Holdings LLC (Lee A. Lightsey, Tracy V. Lightsey) conservation easement</t>
        </is>
      </c>
      <c r="C26" s="2" t="inlineStr">
        <is>
          <t>official</t>
        </is>
      </c>
      <c r="D26" s="2" t="inlineStr">
        <is>
          <t>https://floridadep.gov/cab/cab/documents/ltl-real-estate-holdings-llc-lee-lightsey-tracy-v-lightsey-conservation-easement</t>
        </is>
      </c>
    </row>
    <row r="27">
      <c r="A27" s="2" t="inlineStr">
        <is>
          <t>DEPFC</t>
        </is>
      </c>
      <c r="B27" s="2" t="inlineStr">
        <is>
          <t>Florida DEP, Board of Trustees item, 23 May 2023, Lykes Bros Fisheating Creek conservation easement (about 10,464 acres)</t>
        </is>
      </c>
      <c r="C27" s="2" t="inlineStr">
        <is>
          <t>official</t>
        </is>
      </c>
      <c r="D27" s="2" t="inlineStr">
        <is>
          <t>https://floridadep.gov/sites/default/files/05232023_BOT_Item%2005_Fisheating%20Creek_0.pdf</t>
        </is>
      </c>
    </row>
    <row r="28">
      <c r="A28" s="2" t="inlineStr">
        <is>
          <t>DEPFCE</t>
        </is>
      </c>
      <c r="B28" s="2" t="inlineStr">
        <is>
          <t>Florida DEP, Fisheating Creek Ecosystem Florida Forever project sheet</t>
        </is>
      </c>
      <c r="C28" s="2" t="inlineStr">
        <is>
          <t>official</t>
        </is>
      </c>
      <c r="D28" s="2" t="inlineStr">
        <is>
          <t>https://floridadep.gov/sites/default/files/FLDEP_DSL_OES_FF_2024_FisheatingCreekEcosystem.pdf</t>
        </is>
      </c>
    </row>
    <row r="29">
      <c r="A29" s="2" t="inlineStr">
        <is>
          <t>DEPOC</t>
        </is>
      </c>
      <c r="B29" s="2" t="inlineStr">
        <is>
          <t>Florida DEP, Okeelanta Cogeneration Facility certification PA 04-46</t>
        </is>
      </c>
      <c r="C29" s="2" t="inlineStr">
        <is>
          <t>official</t>
        </is>
      </c>
      <c r="D29" s="2" t="inlineStr">
        <is>
          <t>https://floridadep.gov/water/siting-coordination-office/content/okeelanta-cogeneration-facility</t>
        </is>
      </c>
    </row>
    <row r="30">
      <c r="A30" s="2" t="inlineStr">
        <is>
          <t>DEPEFA</t>
        </is>
      </c>
      <c r="B30" s="2" t="inlineStr">
        <is>
          <t>Florida DEP, Everglades Forever Act</t>
        </is>
      </c>
      <c r="C30" s="2" t="inlineStr">
        <is>
          <t>official</t>
        </is>
      </c>
      <c r="D30" s="2" t="inlineStr">
        <is>
          <t>https://floridadep.gov/owper/eco-restoration/content/everglades-forever-act-efa</t>
        </is>
      </c>
    </row>
    <row r="31">
      <c r="A31" s="2" t="inlineStr">
        <is>
          <t>DEPBMAP</t>
        </is>
      </c>
      <c r="B31" s="2" t="inlineStr">
        <is>
          <t>Florida DEP, basin management action plans (Lake Okeechobee watershed)</t>
        </is>
      </c>
      <c r="C31" s="2" t="inlineStr">
        <is>
          <t>official</t>
        </is>
      </c>
      <c r="D31" s="2" t="inlineStr">
        <is>
          <t>https://floridadep.gov/dear/water-quality-restoration/content/basin-management-action-plans-bmaps</t>
        </is>
      </c>
    </row>
    <row r="32">
      <c r="A32" s="2" t="inlineStr">
        <is>
          <t>FLGOV21</t>
        </is>
      </c>
      <c r="B32" s="2" t="inlineStr">
        <is>
          <t>Executive Office of the Governor, signing of SB 976, the Florida Wildlife Corridor Act, 2021</t>
        </is>
      </c>
      <c r="C32" s="2" t="inlineStr">
        <is>
          <t>official</t>
        </is>
      </c>
      <c r="D32" s="2" t="inlineStr">
        <is>
          <t>https://www.flgov.com/eog/news/press/2021/governor-ron-desantis-celebrates-signing-senate-bill-976-creating-florida-wildlife</t>
        </is>
      </c>
    </row>
    <row r="33">
      <c r="A33" s="2" t="inlineStr">
        <is>
          <t>FLGOV23</t>
        </is>
      </c>
      <c r="B33" s="2" t="inlineStr">
        <is>
          <t>Executive Office of the Governor, approval of 46.6 million dollars to conserve 21,000 acres, 14 March 2023 (Blue Head easement)</t>
        </is>
      </c>
      <c r="C33" s="2" t="inlineStr">
        <is>
          <t>official</t>
        </is>
      </c>
      <c r="D33" s="2" t="inlineStr">
        <is>
          <t>https://www.flgov.com/eog/news/press/2023/governor-ron-desantis-announces-approval-over-466-million-conserve-21000-acres</t>
        </is>
      </c>
    </row>
    <row r="34">
      <c r="A34" s="2" t="inlineStr">
        <is>
          <t>USACE</t>
        </is>
      </c>
      <c r="B34" s="2" t="inlineStr">
        <is>
          <t>US Army Corps of Engineers Jacksonville District, Herbert Hoover Dike</t>
        </is>
      </c>
      <c r="C34" s="2" t="inlineStr">
        <is>
          <t>official</t>
        </is>
      </c>
      <c r="D34" s="2" t="inlineStr">
        <is>
          <t>https://www.saj.usace.army.mil/Missions/Civil-Works/Lake-Okeechobee/Herbert-Hoover-Dike/</t>
        </is>
      </c>
    </row>
    <row r="35">
      <c r="A35" s="2" t="inlineStr">
        <is>
          <t>ARSCP</t>
        </is>
      </c>
      <c r="B35" s="2" t="inlineStr">
        <is>
          <t>USDA ARS, Sugarcane Field Station, Canal Point, about (established 1920; CP cultivar agreement since about 1960)</t>
        </is>
      </c>
      <c r="C35" s="2" t="inlineStr">
        <is>
          <t>official</t>
        </is>
      </c>
      <c r="D35" s="2" t="inlineStr">
        <is>
          <t>https://www.ars.usda.gov/southeast-area/canal-point-fl/sugarcane-field-station/docs/aboutus/</t>
        </is>
      </c>
    </row>
    <row r="36">
      <c r="A36" s="2" t="inlineStr">
        <is>
          <t>APHIS</t>
        </is>
      </c>
      <c r="B36" s="2" t="inlineStr">
        <is>
          <t>USDA APHIS, draft environmental impact statement, Southern Gardens Citrus Nursery CTV permit</t>
        </is>
      </c>
      <c r="C36" s="2" t="inlineStr">
        <is>
          <t>official</t>
        </is>
      </c>
      <c r="D36" s="2" t="inlineStr">
        <is>
          <t>https://www.aphis.usda.gov/sites/default/files/17_044101r_ctv_deis.pdf</t>
        </is>
      </c>
    </row>
    <row r="37">
      <c r="A37" s="2" t="inlineStr">
        <is>
          <t>FAS26</t>
        </is>
      </c>
      <c r="B37" s="2" t="inlineStr">
        <is>
          <t>USDA Foreign Agricultural Service, Citrus: World Markets and Trade, January 2026</t>
        </is>
      </c>
      <c r="C37" s="2" t="inlineStr">
        <is>
          <t>official</t>
        </is>
      </c>
      <c r="D37" s="2" t="inlineStr">
        <is>
          <t>https://apps.fas.usda.gov/psdonline/circulars/citrus.pdf</t>
        </is>
      </c>
    </row>
    <row r="38">
      <c r="A38" s="2" t="inlineStr">
        <is>
          <t>CWH97</t>
        </is>
      </c>
      <c r="B38" s="2" t="inlineStr">
        <is>
          <t>White House Council on Environmental Quality release, 11 December 1997 (Talisman agreement in concept)</t>
        </is>
      </c>
      <c r="C38" s="2" t="inlineStr">
        <is>
          <t>official</t>
        </is>
      </c>
      <c r="D38" s="2" t="inlineStr">
        <is>
          <t>https://clintonwhitehouse3.archives.gov/CEQ/19971211-1417.html</t>
        </is>
      </c>
    </row>
    <row r="39">
      <c r="A39" s="2" t="inlineStr">
        <is>
          <t>OBAMA</t>
        </is>
      </c>
      <c r="B39" s="2" t="inlineStr">
        <is>
          <t>The American Presidency Project, remarks at the DeSoto Next Generation Solar Energy Center, Arcadia, 27 October 2009</t>
        </is>
      </c>
      <c r="C39" s="2" t="inlineStr">
        <is>
          <t>official</t>
        </is>
      </c>
      <c r="D39" s="2" t="inlineStr">
        <is>
          <t>https://www.presidency.ucsb.edu/documents/remarks-the-desoto-next-generation-solar-energy-center-arcadia-florida</t>
        </is>
      </c>
    </row>
    <row r="40">
      <c r="A40" s="2" t="inlineStr">
        <is>
          <t>PERM64</t>
        </is>
      </c>
      <c r="B40" s="2" t="inlineStr">
        <is>
          <t>Federal Permitting Dashboard, South Fort Meade South of SR 64 Parcels (posted 22 July 2025)</t>
        </is>
      </c>
      <c r="C40" s="2" t="inlineStr">
        <is>
          <t>official</t>
        </is>
      </c>
      <c r="D40" s="2" t="inlineStr">
        <is>
          <t>https://www.permits.performance.gov/permitting-project/fast-41-covered-projects/south-fort-meade-south-sr-64-parcels</t>
        </is>
      </c>
    </row>
    <row r="41">
      <c r="A41" s="2" t="inlineStr">
        <is>
          <t>ALSEC1</t>
        </is>
      </c>
      <c r="B41" s="2" t="inlineStr">
        <is>
          <t>Alico Inc Form 8-K, event 3 January 2025 (strategic transformation)</t>
        </is>
      </c>
      <c r="C41" s="2" t="inlineStr">
        <is>
          <t>official</t>
        </is>
      </c>
      <c r="D41" s="2" t="inlineStr">
        <is>
          <t>https://www.sec.gov/Archives/edgar/data/3545/000000354525000014/alco-20250103.htm</t>
        </is>
      </c>
    </row>
    <row r="42">
      <c r="A42" s="2" t="inlineStr">
        <is>
          <t>ALSEC2</t>
        </is>
      </c>
      <c r="B42" s="2" t="inlineStr">
        <is>
          <t>Alico Inc Form 8-K, event 21 April 2025 (trees abandoned on about 90 percent of producing acres)</t>
        </is>
      </c>
      <c r="C42" s="2" t="inlineStr">
        <is>
          <t>official</t>
        </is>
      </c>
      <c r="D42" s="2" t="inlineStr">
        <is>
          <t>https://www.sec.gov/Archives/edgar/data/3545/000000354525000065/alco-20250421.htm</t>
        </is>
      </c>
    </row>
    <row r="43">
      <c r="A43" s="2" t="inlineStr">
        <is>
          <t>ALSEC3</t>
        </is>
      </c>
      <c r="B43" s="2" t="inlineStr">
        <is>
          <t>Alico Inc Form 8-K, event 23 May 2025 (Tropicana mutual contract termination)</t>
        </is>
      </c>
      <c r="C43" s="2" t="inlineStr">
        <is>
          <t>official</t>
        </is>
      </c>
      <c r="D43" s="2" t="inlineStr">
        <is>
          <t>https://www.sec.gov/Archives/edgar/data/3545/000000354525000081/alco-20250523.htm</t>
        </is>
      </c>
    </row>
    <row r="44">
      <c r="A44" s="2" t="inlineStr">
        <is>
          <t>AL10K</t>
        </is>
      </c>
      <c r="B44" s="2" t="inlineStr">
        <is>
          <t>Alico Inc Form 10-K, fiscal year ended 30 September 2025 (eight counties; about 49,537 acres)</t>
        </is>
      </c>
      <c r="C44" s="2" t="inlineStr">
        <is>
          <t>official</t>
        </is>
      </c>
      <c r="D44" s="2" t="inlineStr">
        <is>
          <t>https://ir.alicoinc.com/all-sec-filings/content/0000003545-25-000140/0000003545-25-000140.pdf</t>
        </is>
      </c>
    </row>
    <row r="45">
      <c r="A45" s="2" t="inlineStr">
        <is>
          <t>ALPR25</t>
        </is>
      </c>
      <c r="B45" s="2" t="inlineStr">
        <is>
          <t>Alico Inc release, 6 January 2025, strategic transformation of agriculture operations</t>
        </is>
      </c>
      <c r="C45" s="2" t="inlineStr">
        <is>
          <t>official</t>
        </is>
      </c>
      <c r="D45" s="2" t="inlineStr">
        <is>
          <t>https://www.globenewswire.com/news-release/2025/01/06/3004458/8911/en/Alico-Inc-Announces-Strategic-Transformation-of-Agriculture-Operations-to-Unlock-Value-in-Land-Holdings.html</t>
        </is>
      </c>
    </row>
    <row r="46">
      <c r="A46" s="2" t="inlineStr">
        <is>
          <t>ALPR26</t>
        </is>
      </c>
      <c r="B46" s="2" t="inlineStr">
        <is>
          <t>Alico Inc release, 15 January 2026, closing of a 26.8 million dollar land sale (2,950 acre Hendry County grove)</t>
        </is>
      </c>
      <c r="C46" s="2" t="inlineStr">
        <is>
          <t>official</t>
        </is>
      </c>
      <c r="D46" s="2" t="inlineStr">
        <is>
          <t>https://www.alicoinc.com/news/detail/1451/alico-inc-closes-26-8-million-land-sale-and-achieves-97</t>
        </is>
      </c>
    </row>
    <row r="47">
      <c r="A47" s="2" t="inlineStr">
        <is>
          <t>ALHIST</t>
        </is>
      </c>
      <c r="B47" s="2" t="inlineStr">
        <is>
          <t>Alico Inc, history (1960, from the Atlantic Land and Improvement Company)</t>
        </is>
      </c>
      <c r="C47" s="2" t="inlineStr">
        <is>
          <t>official</t>
        </is>
      </c>
      <c r="D47" s="2" t="inlineStr">
        <is>
          <t>https://www.alicoinc.com/about/history</t>
        </is>
      </c>
    </row>
    <row r="48">
      <c r="A48" s="2" t="inlineStr">
        <is>
          <t>MOS10K</t>
        </is>
      </c>
      <c r="B48" s="2" t="inlineStr">
        <is>
          <t>The Mosaic Company Form 10-K, fiscal 2025, filed 27 February 2026 (Tampa headquarters; three active Florida mines; over 210,000 acres in five counties)</t>
        </is>
      </c>
      <c r="C48" s="2" t="inlineStr">
        <is>
          <t>official</t>
        </is>
      </c>
      <c r="D48" s="2" t="inlineStr">
        <is>
          <t>https://www.sec.gov/Archives/edgar/data/1285785/000128578526000017/mos-20251231.htm</t>
        </is>
      </c>
    </row>
    <row r="49">
      <c r="A49" s="2" t="inlineStr">
        <is>
          <t>MOSEX21</t>
        </is>
      </c>
      <c r="B49" s="2" t="inlineStr">
        <is>
          <t>Mosaic 10-K Exhibit 21, subsidiaries (South Ft. Meade Land Management, Inc.)</t>
        </is>
      </c>
      <c r="C49" s="2" t="inlineStr">
        <is>
          <t>official</t>
        </is>
      </c>
      <c r="D49" s="2" t="inlineStr">
        <is>
          <t>https://www.sec.gov/Archives/edgar/data/1285785/000128578526000017/exhibit21_20251231.htm</t>
        </is>
      </c>
    </row>
    <row r="50">
      <c r="A50" s="2" t="inlineStr">
        <is>
          <t>MOSHIST</t>
        </is>
      </c>
      <c r="B50" s="2" t="inlineStr">
        <is>
          <t>The Mosaic Company, our history (2004 IMC Global and Cargill combination)</t>
        </is>
      </c>
      <c r="C50" s="2" t="inlineStr">
        <is>
          <t>official</t>
        </is>
      </c>
      <c r="D50" s="2" t="inlineStr">
        <is>
          <t>https://mosaicco.com/our-history</t>
        </is>
      </c>
    </row>
    <row r="51">
      <c r="A51" s="2" t="inlineStr">
        <is>
          <t>MOSFL</t>
        </is>
      </c>
      <c r="B51" s="2" t="inlineStr">
        <is>
          <t>Mosaic, Florida operations</t>
        </is>
      </c>
      <c r="C51" s="2" t="inlineStr">
        <is>
          <t>official</t>
        </is>
      </c>
      <c r="D51" s="2" t="inlineStr">
        <is>
          <t>https://mosaicco.com/florida-operations</t>
        </is>
      </c>
    </row>
    <row r="52">
      <c r="A52" s="2" t="inlineStr">
        <is>
          <t>MOSONA</t>
        </is>
      </c>
      <c r="B52" s="2" t="inlineStr">
        <is>
          <t>Mosaic release, 3 January 2019, final permit for the Ona phosphate mining project</t>
        </is>
      </c>
      <c r="C52" s="2" t="inlineStr">
        <is>
          <t>official</t>
        </is>
      </c>
      <c r="D52" s="2" t="inlineStr">
        <is>
          <t>https://investors.mosaicco.com/press-releases/news-details/2019/Mosaic-Acquires-Final-Permit-for-Ona-Phosphate-Mining-Project/default.aspx</t>
        </is>
      </c>
    </row>
    <row r="53">
      <c r="A53" s="2" t="inlineStr">
        <is>
          <t>MOSDES</t>
        </is>
      </c>
      <c r="B53" s="2" t="inlineStr">
        <is>
          <t>Mosaic, DeSoto County project page</t>
        </is>
      </c>
      <c r="C53" s="2" t="inlineStr">
        <is>
          <t>official</t>
        </is>
      </c>
      <c r="D53" s="2" t="inlineStr">
        <is>
          <t>https://mosaicfloridaphosphate.com/communities/desoto-county/desoto-project/</t>
        </is>
      </c>
    </row>
    <row r="54">
      <c r="A54" s="2" t="inlineStr">
        <is>
          <t>SBSFM</t>
        </is>
      </c>
      <c r="B54" s="2" t="inlineStr">
        <is>
          <t>Sunbiz, South Ft. Meade Land Management, Inc. (F95000006019, registered 11 December 1995; officers are Mosaic executives)</t>
        </is>
      </c>
      <c r="C54" s="2" t="inlineStr">
        <is>
          <t>official</t>
        </is>
      </c>
      <c r="D54" s="2" t="inlineStr">
        <is>
          <t>https://search.sunbiz.org/Inquiry/CorporationSearch/SearchResultDetail?inquirytype=EntityName&amp;directionType=Initial&amp;searchNameOrder=SOUTHFTMEADELANDMANAGEMENT%20F950000060190&amp;aggregateId=forp-f95000006019-a22009d1-9576-4f74-975f-8634790f70c0</t>
        </is>
      </c>
    </row>
    <row r="55">
      <c r="A55" s="2" t="inlineStr">
        <is>
          <t>SBBEX</t>
        </is>
      </c>
      <c r="B55" s="2" t="inlineStr">
        <is>
          <t>Sunbiz, Bexley Sumter, Inc. (P12000027742, filed 21 March 2012, Land O'Lakes; Bexley family officers)</t>
        </is>
      </c>
      <c r="C55" s="2" t="inlineStr">
        <is>
          <t>official</t>
        </is>
      </c>
      <c r="D55" s="2" t="inlineStr">
        <is>
          <t>https://search.sunbiz.org/Inquiry/CorporationSearch/SearchResultDetail?inquirytype=EntityName&amp;directionType=Initial&amp;searchNameOrder=BEXLEYSUMTER%20P120000277420&amp;aggregateId=domp-p12000027742-021b192d-ff40-4e32-8146-1ed3465fe3a7</t>
        </is>
      </c>
    </row>
    <row r="56">
      <c r="A56" s="2" t="inlineStr">
        <is>
          <t>SBLLA</t>
        </is>
      </c>
      <c r="B56" s="2" t="inlineStr">
        <is>
          <t>Sunbiz, Llano Ranches, LP (B21000000075, Texas LP registered in Florida 3 March 2021; ranch address at Venus; general partner Buena Vista Ranch Management LLC, Houston)</t>
        </is>
      </c>
      <c r="C56" s="2" t="inlineStr">
        <is>
          <t>official</t>
        </is>
      </c>
      <c r="D56" s="2" t="inlineStr">
        <is>
          <t>https://search.sunbiz.org/Inquiry/CorporationSearch/SearchResultDetail?inquirytype=EntityName&amp;directionType=Initial&amp;searchNameOrder=LLANORANCHES%20B210000000750&amp;aggregateId=forlp-b21000000075-629d2c19-136c-4509-bd3c-3dae3a5dcbc9</t>
        </is>
      </c>
    </row>
    <row r="57">
      <c r="A57" s="2" t="inlineStr">
        <is>
          <t>SBUDD</t>
        </is>
      </c>
      <c r="B57" s="2" t="inlineStr">
        <is>
          <t>Sunbiz, Udder Cattle Company Inc (P20000078242)</t>
        </is>
      </c>
      <c r="C57" s="2" t="inlineStr">
        <is>
          <t>official</t>
        </is>
      </c>
      <c r="D57" s="2" t="inlineStr">
        <is>
          <t>https://search.sunbiz.org/Inquiry/corporationsearch/SearchResultDetail?inquirytype=EntityName&amp;directionType=Initial&amp;searchNameOrder=UDDERCATTLE+P200000782420&amp;aggregateId=domp-p20000078242-08a982eb-0d21-4f61-92d3-588be8f6c2c2&amp;searchTerm=UDD+CENTRAL+LLC&amp;listNameOrder=UDDCENTRAL+L190000443530</t>
        </is>
      </c>
    </row>
    <row r="58">
      <c r="A58" s="2" t="inlineStr">
        <is>
          <t>SB4C</t>
        </is>
      </c>
      <c r="B58" s="2" t="inlineStr">
        <is>
          <t>BizProfile record of the Sunbiz filing, 4C's Land &amp; Cattle LLLP (A17000000052, filed 31 January 2017, Naples)</t>
        </is>
      </c>
      <c r="C58" s="2" t="inlineStr">
        <is>
          <t>official</t>
        </is>
      </c>
      <c r="D58" s="2" t="inlineStr">
        <is>
          <t>https://www.bizprofile.net/fl/naples/4c-s-land-cattle</t>
        </is>
      </c>
    </row>
    <row r="59">
      <c r="A59" s="2" t="inlineStr">
        <is>
          <t>SBCON</t>
        </is>
      </c>
      <c r="B59" s="2" t="inlineStr">
        <is>
          <t>Sunbiz search, Consolidated Citrus Limited Partnership (B98000000718, active)</t>
        </is>
      </c>
      <c r="C59" s="2" t="inlineStr">
        <is>
          <t>official</t>
        </is>
      </c>
      <c r="D59" s="2" t="inlineStr">
        <is>
          <t>https://search.sunbiz.org/Inquiry/CorporationSearch/SearchResults?inquiryType=EntityName&amp;searchNameOrder=CONSOLIDATEDCITRUS&amp;searchTerm=Consolidated%20Citrus</t>
        </is>
      </c>
    </row>
    <row r="60">
      <c r="A60" s="2" t="inlineStr">
        <is>
          <t>SBCUT</t>
        </is>
      </c>
      <c r="B60" s="2" t="inlineStr">
        <is>
          <t>Sunbiz, Cutrale Citrus Juices USA, Inc. (F96000004491, registered 30 August 1996, Auburndale)</t>
        </is>
      </c>
      <c r="C60" s="2" t="inlineStr">
        <is>
          <t>official</t>
        </is>
      </c>
      <c r="D60" s="2" t="inlineStr">
        <is>
          <t>https://search.sunbiz.org/Inquiry/CorporationSearch/SearchResultDetail?inquirytype=EntityName&amp;directionType=Initial&amp;searchNameOrder=CUTRALECITRUSJUICESUSA%20F960000044910&amp;aggregateId=forp-f96000004491-017cc2cd-2a15-4dc2-8ee8-584be279eb44</t>
        </is>
      </c>
    </row>
    <row r="61">
      <c r="A61" s="2" t="inlineStr">
        <is>
          <t>SECNEE</t>
        </is>
      </c>
      <c r="B61" s="2" t="inlineStr">
        <is>
          <t>SEC EDGAR company record, NextEra Energy Inc (Juno Beach)</t>
        </is>
      </c>
      <c r="C61" s="2" t="inlineStr">
        <is>
          <t>official</t>
        </is>
      </c>
      <c r="D61" s="2" t="inlineStr">
        <is>
          <t>https://data.sec.gov/submissions/CIK0000753308.json</t>
        </is>
      </c>
    </row>
    <row r="62">
      <c r="A62" s="2" t="inlineStr">
        <is>
          <t>USSH</t>
        </is>
      </c>
      <c r="B62" s="2" t="inlineStr">
        <is>
          <t>U.S. Sugar, purpose and history (founded 1931; about 245,000 acres; Clewiston mill; ESOP)</t>
        </is>
      </c>
      <c r="C62" s="2" t="inlineStr">
        <is>
          <t>official</t>
        </is>
      </c>
      <c r="D62" s="2" t="inlineStr">
        <is>
          <t>https://www.ussugar.com/purpose/</t>
        </is>
      </c>
    </row>
    <row r="63">
      <c r="A63" s="2" t="inlineStr">
        <is>
          <t>USS25</t>
        </is>
      </c>
      <c r="B63" s="2" t="inlineStr">
        <is>
          <t>U.S. Sugar, 25 things (Pennsylvania Sugar Company mill relocated to Clewiston 1927)</t>
        </is>
      </c>
      <c r="C63" s="2" t="inlineStr">
        <is>
          <t>official</t>
        </is>
      </c>
      <c r="D63" s="2" t="inlineStr">
        <is>
          <t>https://www.ussugar.com/u-s-sugar-25-things-2/</t>
        </is>
      </c>
    </row>
    <row r="64">
      <c r="A64" s="2" t="inlineStr">
        <is>
          <t>LDC</t>
        </is>
      </c>
      <c r="B64" s="2" t="inlineStr">
        <is>
          <t>Louis Dreyfus Company release, agreement to sell Imperial Sugar Company to U.S. Sugar, 24 March 2021</t>
        </is>
      </c>
      <c r="C64" s="2" t="inlineStr">
        <is>
          <t>official</t>
        </is>
      </c>
      <c r="D64" s="2" t="inlineStr">
        <is>
          <t>https://www.ldc.com/press-releases/louis-dreyfus-company-agrees-to-sell-imperial-sugar-company-to-u-s-sugar/</t>
        </is>
      </c>
    </row>
    <row r="65">
      <c r="A65" s="2" t="inlineStr">
        <is>
          <t>FCJ</t>
        </is>
      </c>
      <c r="B65" s="2" t="inlineStr">
        <is>
          <t>Florida Crystals Corporation, our journey (founded 1960 in Pahokee by the Fanjul family)</t>
        </is>
      </c>
      <c r="C65" s="2" t="inlineStr">
        <is>
          <t>official</t>
        </is>
      </c>
      <c r="D65" s="2" t="inlineStr">
        <is>
          <t>https://www.floridacrystalscorp.com/our-journey</t>
        </is>
      </c>
    </row>
    <row r="66">
      <c r="A66" s="2" t="inlineStr">
        <is>
          <t>FCM</t>
        </is>
      </c>
      <c r="B66" s="2" t="inlineStr">
        <is>
          <t>Florida Crystals Corporation, sugarcane milling (Okeelanta and Osceola mills)</t>
        </is>
      </c>
      <c r="C66" s="2" t="inlineStr">
        <is>
          <t>official</t>
        </is>
      </c>
      <c r="D66" s="2" t="inlineStr">
        <is>
          <t>https://www.floridacrystalscorp.com/sugarcane-milling</t>
        </is>
      </c>
    </row>
    <row r="67">
      <c r="A67" s="2" t="inlineStr">
        <is>
          <t>FCRM</t>
        </is>
      </c>
      <c r="B67" s="2" t="inlineStr">
        <is>
          <t>Florida Crystals release, 31 May 2023, renewable energy at Florida's only rice mill</t>
        </is>
      </c>
      <c r="C67" s="2" t="inlineStr">
        <is>
          <t>official</t>
        </is>
      </c>
      <c r="D67" s="2" t="inlineStr">
        <is>
          <t>https://www.prnewswire.com/news-releases/florida-crystals-corporation-expands-renewable-energy-production-to-help-cleanly-power-floridas-only-rice-mill-301837976.html</t>
        </is>
      </c>
    </row>
    <row r="68">
      <c r="A68" s="2" t="inlineStr">
        <is>
          <t>ASRH</t>
        </is>
      </c>
      <c r="B68" s="2" t="inlineStr">
        <is>
          <t>ASR Group, our history (1998 Yonkers refinery purchase; Domino 2001; C and H 2005; Tate and Lyle Sugars 2010)</t>
        </is>
      </c>
      <c r="C68" s="2" t="inlineStr">
        <is>
          <t>official</t>
        </is>
      </c>
      <c r="D68" s="2" t="inlineStr">
        <is>
          <t>https://asr-group.com/our-history</t>
        </is>
      </c>
    </row>
    <row r="69">
      <c r="A69" s="2" t="inlineStr">
        <is>
          <t>IMPH</t>
        </is>
      </c>
      <c r="B69" s="2" t="inlineStr">
        <is>
          <t>Imperial Sugar, homepage and heritage (wholly owned by U.S. Sugar from 2022)</t>
        </is>
      </c>
      <c r="C69" s="2" t="inlineStr">
        <is>
          <t>official</t>
        </is>
      </c>
      <c r="D69" s="2" t="inlineStr">
        <is>
          <t>https://www.imperialsugar.com/</t>
        </is>
      </c>
    </row>
    <row r="70">
      <c r="A70" s="2" t="inlineStr">
        <is>
          <t>LYKH</t>
        </is>
      </c>
      <c r="B70" s="2" t="inlineStr">
        <is>
          <t>Lykes Bros Inc, company history (Cuba cattle office 1900; incorporated 1910)</t>
        </is>
      </c>
      <c r="C70" s="2" t="inlineStr">
        <is>
          <t>official</t>
        </is>
      </c>
      <c r="D70" s="2" t="inlineStr">
        <is>
          <t>https://www.lykes.com/history/</t>
        </is>
      </c>
    </row>
    <row r="71">
      <c r="A71" s="2" t="inlineStr">
        <is>
          <t>LYKA</t>
        </is>
      </c>
      <c r="B71" s="2" t="inlineStr">
        <is>
          <t>Lykes Bros Inc, about</t>
        </is>
      </c>
      <c r="C71" s="2" t="inlineStr">
        <is>
          <t>official</t>
        </is>
      </c>
      <c r="D71" s="2" t="inlineStr">
        <is>
          <t>https://www.lykes.com/about-lykes-bros-inc/</t>
        </is>
      </c>
    </row>
    <row r="72">
      <c r="A72" s="2" t="inlineStr">
        <is>
          <t>LYKL</t>
        </is>
      </c>
      <c r="B72" s="2" t="inlineStr">
        <is>
          <t>Lykes Bros Inc, landholdings (Lykes Ranch, 339,000 acres, primarily Glades and Highlands counties)</t>
        </is>
      </c>
      <c r="C72" s="2" t="inlineStr">
        <is>
          <t>official</t>
        </is>
      </c>
      <c r="D72" s="2" t="inlineStr">
        <is>
          <t>https://www.lykes.com/land-holdings/</t>
        </is>
      </c>
    </row>
    <row r="73">
      <c r="A73" s="2" t="inlineStr">
        <is>
          <t>LYKC</t>
        </is>
      </c>
      <c r="B73" s="2" t="inlineStr">
        <is>
          <t>Lykes Bros Inc, citrus (entered at Lake Placid in the 1940s; sells primarily by contract to Florida's Natural)</t>
        </is>
      </c>
      <c r="C73" s="2" t="inlineStr">
        <is>
          <t>official</t>
        </is>
      </c>
      <c r="D73" s="2" t="inlineStr">
        <is>
          <t>https://www.lykes.com/citrus/</t>
        </is>
      </c>
    </row>
    <row r="74">
      <c r="A74" s="2" t="inlineStr">
        <is>
          <t>LYKN</t>
        </is>
      </c>
      <c r="B74" s="2" t="inlineStr">
        <is>
          <t>Lykes Bros Inc, Nicodemus Slough project page (15,858 acres, operating from late 2014)</t>
        </is>
      </c>
      <c r="C74" s="2" t="inlineStr">
        <is>
          <t>official</t>
        </is>
      </c>
      <c r="D74" s="2" t="inlineStr">
        <is>
          <t>https://www.lykes.com/detail-nicodemus-slough.cfm</t>
        </is>
      </c>
    </row>
    <row r="75">
      <c r="A75" s="2" t="inlineStr">
        <is>
          <t>LYKB</t>
        </is>
      </c>
      <c r="B75" s="2" t="inlineStr">
        <is>
          <t>Lykes Bros Inc, Brighton Valley project page (8,143 acres, operating from April 2020)</t>
        </is>
      </c>
      <c r="C75" s="2" t="inlineStr">
        <is>
          <t>official</t>
        </is>
      </c>
      <c r="D75" s="2" t="inlineStr">
        <is>
          <t>https://www.lykes.com/detail-brighton-valley.cfm</t>
        </is>
      </c>
    </row>
    <row r="76">
      <c r="A76" s="2" t="inlineStr">
        <is>
          <t>KRT</t>
        </is>
      </c>
      <c r="B76" s="2" t="inlineStr">
        <is>
          <t>King Ranch, history timeline (Running W Citrus 1993 era; Consolidated Citrus Limited Partnership formed 1998)</t>
        </is>
      </c>
      <c r="C76" s="2" t="inlineStr">
        <is>
          <t>official</t>
        </is>
      </c>
      <c r="D76" s="2" t="inlineStr">
        <is>
          <t>https://king-ranch.com/about-us/history/timeline/</t>
        </is>
      </c>
    </row>
    <row r="77">
      <c r="A77" s="2" t="inlineStr">
        <is>
          <t>KRC</t>
        </is>
      </c>
      <c r="B77" s="2" t="inlineStr">
        <is>
          <t>King Ranch, citrus operations (about forty thousand tree planted acres; largest juice orange producer in the United States as the company reports)</t>
        </is>
      </c>
      <c r="C77" s="2" t="inlineStr">
        <is>
          <t>official</t>
        </is>
      </c>
      <c r="D77" s="2" t="inlineStr">
        <is>
          <t>https://king-ranch.com/operations/citrus/</t>
        </is>
      </c>
    </row>
    <row r="78">
      <c r="A78" s="2" t="inlineStr">
        <is>
          <t>KRF</t>
        </is>
      </c>
      <c r="B78" s="2" t="inlineStr">
        <is>
          <t>King Ranch, farming operations (Everglades Agricultural Area farm established 1961; sugar processed at Belle Glade)</t>
        </is>
      </c>
      <c r="C78" s="2" t="inlineStr">
        <is>
          <t>official</t>
        </is>
      </c>
      <c r="D78" s="2" t="inlineStr">
        <is>
          <t>https://king-ranch.com/operations/farming/</t>
        </is>
      </c>
    </row>
    <row r="79">
      <c r="A79" s="2" t="inlineStr">
        <is>
          <t>KRTG</t>
        </is>
      </c>
      <c r="B79" s="2" t="inlineStr">
        <is>
          <t>King Ranch Turfgrass, Florida operations</t>
        </is>
      </c>
      <c r="C79" s="2" t="inlineStr">
        <is>
          <t>official</t>
        </is>
      </c>
      <c r="D79" s="2" t="inlineStr">
        <is>
          <t>https://krturfgrass.com/florida-operations/</t>
        </is>
      </c>
    </row>
    <row r="80">
      <c r="A80" s="2" t="inlineStr">
        <is>
          <t>BHGC</t>
        </is>
      </c>
      <c r="B80" s="2" t="inlineStr">
        <is>
          <t>Central Florida Development Council, Ben Hill Griffin Inc investor profile</t>
        </is>
      </c>
      <c r="C80" s="2" t="inlineStr">
        <is>
          <t>press</t>
        </is>
      </c>
      <c r="D80" s="2" t="inlineStr">
        <is>
          <t>https://www.cfdc.org/investor/ben-hill-griffin-inc-2/</t>
        </is>
      </c>
    </row>
    <row r="81">
      <c r="A81" s="2" t="inlineStr">
        <is>
          <t>LMH</t>
        </is>
      </c>
      <c r="B81" s="2" t="inlineStr">
        <is>
          <t>Latt Maxcy Corporation, heritage (L. Maxcy Inc 1925; Latt Maxcy Corporation established 1 May 1963)</t>
        </is>
      </c>
      <c r="C81" s="2" t="inlineStr">
        <is>
          <t>official</t>
        </is>
      </c>
      <c r="D81" s="2" t="inlineStr">
        <is>
          <t>http://www.lattmaxcy.com/heritage/index.html</t>
        </is>
      </c>
    </row>
    <row r="82">
      <c r="A82" s="2" t="inlineStr">
        <is>
          <t>JCA</t>
        </is>
      </c>
      <c r="B82" s="2" t="inlineStr">
        <is>
          <t>Joshua Citrus Inc, about (Shelfer family at Joshua Creek from 1887)</t>
        </is>
      </c>
      <c r="C82" s="2" t="inlineStr">
        <is>
          <t>official</t>
        </is>
      </c>
      <c r="D82" s="2" t="inlineStr">
        <is>
          <t>https://joshuacitrus.com/about-us/</t>
        </is>
      </c>
    </row>
    <row r="83">
      <c r="A83" s="2" t="inlineStr">
        <is>
          <t>FNG</t>
        </is>
      </c>
      <c r="B83" s="2" t="inlineStr">
        <is>
          <t>Florida's Natural Growers, grower members (Ben Hill Griffin Inc, Lykes Brothers, Peace River Packing, Lake Placid Citrus Cooperative, Citrus Marketing Services, Southern Gardens and others)</t>
        </is>
      </c>
      <c r="C83" s="2" t="inlineStr">
        <is>
          <t>official</t>
        </is>
      </c>
      <c r="D83" s="2" t="inlineStr">
        <is>
          <t>https://floridasnaturalgrowersinc.com/grower-members/</t>
        </is>
      </c>
    </row>
    <row r="84">
      <c r="A84" s="2" t="inlineStr">
        <is>
          <t>FNH</t>
        </is>
      </c>
      <c r="B84" s="2" t="inlineStr">
        <is>
          <t>Florida's Natural, history (Florida Citrus Canners Cooperative, 1933, Lake Wales)</t>
        </is>
      </c>
      <c r="C84" s="2" t="inlineStr">
        <is>
          <t>official</t>
        </is>
      </c>
      <c r="D84" s="2" t="inlineStr">
        <is>
          <t>https://floridasnatural.com/about/history</t>
        </is>
      </c>
    </row>
    <row r="85">
      <c r="A85" s="2" t="inlineStr">
        <is>
          <t>WCC</t>
        </is>
      </c>
      <c r="B85" s="2" t="inlineStr">
        <is>
          <t>Williamson Cattle Company (Frank W. Williamson Sr., 1940s, Okeechobee; cattle, citrus, catfish)</t>
        </is>
      </c>
      <c r="C85" s="2" t="inlineStr">
        <is>
          <t>official</t>
        </is>
      </c>
      <c r="D85" s="2" t="inlineStr">
        <is>
          <t>https://williamsoncattleco.com/</t>
        </is>
      </c>
    </row>
    <row r="86">
      <c r="A86" s="2" t="inlineStr">
        <is>
          <t>OLM</t>
        </is>
      </c>
      <c r="B86" s="2" t="inlineStr">
        <is>
          <t>Okeechobee Livestock Market, about (built in the 1930s by The Dixie Cattlemen; market opened 17 September 1948; Clemons family from 1961)</t>
        </is>
      </c>
      <c r="C86" s="2" t="inlineStr">
        <is>
          <t>official</t>
        </is>
      </c>
      <c r="D86" s="2" t="inlineStr">
        <is>
          <t>https://www.okeechobeelivestockmarket.com/about-us</t>
        </is>
      </c>
    </row>
    <row r="87">
      <c r="A87" s="2" t="inlineStr">
        <is>
          <t>FDACSLM</t>
        </is>
      </c>
      <c r="B87" s="2" t="inlineStr">
        <is>
          <t>FDACS, Okeechobee Livestock Market listing</t>
        </is>
      </c>
      <c r="C87" s="2" t="inlineStr">
        <is>
          <t>official</t>
        </is>
      </c>
      <c r="D87" s="2" t="inlineStr">
        <is>
          <t>https://www.fdacs.gov/Agriculture-Industry/Livestock/Cattle-Bovine/Livestock-Markets-and-Cattle-Auctions/Okeechobee-Livestock-Market</t>
        </is>
      </c>
    </row>
    <row r="88">
      <c r="A88" s="2" t="inlineStr">
        <is>
          <t>FCAL</t>
        </is>
      </c>
      <c r="B88" s="2" t="inlineStr">
        <is>
          <t>Florida Cattlemen's Association, legends and leaders (established 1934; Heartland presidents)</t>
        </is>
      </c>
      <c r="C88" s="2" t="inlineStr">
        <is>
          <t>official</t>
        </is>
      </c>
      <c r="D88" s="2" t="inlineStr">
        <is>
          <t>https://www.floridacattlemen.org/legends-and-leaders</t>
        </is>
      </c>
    </row>
    <row r="89">
      <c r="A89" s="2" t="inlineStr">
        <is>
          <t>RCREC</t>
        </is>
      </c>
      <c r="B89" s="2" t="inlineStr">
        <is>
          <t>UF/IFAS Range Cattle Research and Education Center, Ona, about (founded 1941; 2,840 acres)</t>
        </is>
      </c>
      <c r="C89" s="2" t="inlineStr">
        <is>
          <t>official</t>
        </is>
      </c>
      <c r="D89" s="2" t="inlineStr">
        <is>
          <t>https://rcrec-ona.ifas.ufl.edu/about/rcrec-details/</t>
        </is>
      </c>
    </row>
    <row r="90">
      <c r="A90" s="2" t="inlineStr">
        <is>
          <t>EREC</t>
        </is>
      </c>
      <c r="B90" s="2" t="inlineStr">
        <is>
          <t>UF/IFAS news, Everglades Research and Education Center celebrates a century of science (authorized 1921)</t>
        </is>
      </c>
      <c r="C90" s="2" t="inlineStr">
        <is>
          <t>official</t>
        </is>
      </c>
      <c r="D90" s="2" t="inlineStr">
        <is>
          <t>https://blogs.ifas.ufl.edu/news/2023/01/11/uf-ifas-everglades-research-and-education-center-celebrates-a-century-of-science/</t>
        </is>
      </c>
    </row>
    <row r="91">
      <c r="A91" s="2" t="inlineStr">
        <is>
          <t>CRECU</t>
        </is>
      </c>
      <c r="B91" s="2" t="inlineStr">
        <is>
          <t>UF historical marker and CREC about (Citrus Experiment Station, Lake Alfred, 1917)</t>
        </is>
      </c>
      <c r="C91" s="2" t="inlineStr">
        <is>
          <t>official</t>
        </is>
      </c>
      <c r="D91" s="2" t="inlineStr">
        <is>
          <t>https://explore.research.ufl.edu/historical-markers/citrus</t>
        </is>
      </c>
    </row>
    <row r="92">
      <c r="A92" s="2" t="inlineStr">
        <is>
          <t>SWFREC</t>
        </is>
      </c>
      <c r="B92" s="2" t="inlineStr">
        <is>
          <t>UF/IFAS Southwest Florida Research and Education Center, Immokalee, about (established 1958; serves Glades and Hendry counties)</t>
        </is>
      </c>
      <c r="C92" s="2" t="inlineStr">
        <is>
          <t>official</t>
        </is>
      </c>
      <c r="D92" s="2" t="inlineStr">
        <is>
          <t>https://swfrec.ifas.ufl.edu/about-us/about/</t>
        </is>
      </c>
    </row>
    <row r="93">
      <c r="A93" s="2" t="inlineStr">
        <is>
          <t>SFYL</t>
        </is>
      </c>
      <c r="B93" s="2" t="inlineStr">
        <is>
          <t>UF/IFAS, history of extension (Smith-Lever Act, 1914) and the Okeechobee County extension office</t>
        </is>
      </c>
      <c r="C93" s="2" t="inlineStr">
        <is>
          <t>official</t>
        </is>
      </c>
      <c r="D93" s="2" t="inlineStr">
        <is>
          <t>https://sfyl.ifas.ufl.edu/who-we-are/history-of-ufifas-extension/</t>
        </is>
      </c>
    </row>
    <row r="94">
      <c r="A94" s="2" t="inlineStr">
        <is>
          <t>FFBH</t>
        </is>
      </c>
      <c r="B94" s="2" t="inlineStr">
        <is>
          <t>Florida Farm Bureau Federation, history (established 1941; first county farm bureau 1942)</t>
        </is>
      </c>
      <c r="C94" s="2" t="inlineStr">
        <is>
          <t>official</t>
        </is>
      </c>
      <c r="D94" s="2" t="inlineStr">
        <is>
          <t>https://floridafarmbureau.org/history/</t>
        </is>
      </c>
    </row>
    <row r="95">
      <c r="A95" s="2" t="inlineStr">
        <is>
          <t>FFVA</t>
        </is>
      </c>
      <c r="B95" s="2" t="inlineStr">
        <is>
          <t>Florida Fruit &amp; Vegetable Association, about (serving the grower shipper community since 1943)</t>
        </is>
      </c>
      <c r="C95" s="2" t="inlineStr">
        <is>
          <t>official</t>
        </is>
      </c>
      <c r="D95" s="2" t="inlineStr">
        <is>
          <t>https://www.ffva.com/page/AboutFFVA</t>
        </is>
      </c>
    </row>
    <row r="96">
      <c r="A96" s="2" t="inlineStr">
        <is>
          <t>FCMA</t>
        </is>
      </c>
      <c r="B96" s="2" t="inlineStr">
        <is>
          <t>Florida Citrus Mutual, about (formed 1948, activated 25 March 1949)</t>
        </is>
      </c>
      <c r="C96" s="2" t="inlineStr">
        <is>
          <t>official</t>
        </is>
      </c>
      <c r="D96" s="2" t="inlineStr">
        <is>
          <t>https://flcitrusmutual.com/about/</t>
        </is>
      </c>
    </row>
    <row r="97">
      <c r="A97" s="2" t="inlineStr">
        <is>
          <t>FDOCH</t>
        </is>
      </c>
      <c r="B97" s="2" t="inlineStr">
        <is>
          <t>Florida Citrus, our history (Florida Citrus Commission recognized 1935)</t>
        </is>
      </c>
      <c r="C97" s="2" t="inlineStr">
        <is>
          <t>official</t>
        </is>
      </c>
      <c r="D97" s="2" t="inlineStr">
        <is>
          <t>https://www.floridacitrus.org/about-florida-citrus/our-history/continued-growth/</t>
        </is>
      </c>
    </row>
    <row r="98">
      <c r="A98" s="2" t="inlineStr">
        <is>
          <t>CFRPC</t>
        </is>
      </c>
      <c r="B98" s="2" t="inlineStr">
        <is>
          <t>Central Florida Regional Planning Council, who we are (created July 1974; Heartland programs)</t>
        </is>
      </c>
      <c r="C98" s="2" t="inlineStr">
        <is>
          <t>official</t>
        </is>
      </c>
      <c r="D98" s="2" t="inlineStr">
        <is>
          <t>https://www.cfrpc.org/who-we-are</t>
        </is>
      </c>
    </row>
    <row r="99">
      <c r="A99" s="2" t="inlineStr">
        <is>
          <t>FHERO</t>
        </is>
      </c>
      <c r="B99" s="2" t="inlineStr">
        <is>
          <t>Florida Heartland Economic Region of Opportunity (six counties and the Glades cities)</t>
        </is>
      </c>
      <c r="C99" s="2" t="inlineStr">
        <is>
          <t>official</t>
        </is>
      </c>
      <c r="D99" s="2" t="inlineStr">
        <is>
          <t>https://flaheartland.com/</t>
        </is>
      </c>
    </row>
    <row r="100">
      <c r="A100" s="2" t="inlineStr">
        <is>
          <t>FREDA</t>
        </is>
      </c>
      <c r="B100" s="2" t="inlineStr">
        <is>
          <t>Florida Rural Economic Development Association, rural areas of opportunity (South Central RAO represented by FHERO)</t>
        </is>
      </c>
      <c r="C100" s="2" t="inlineStr">
        <is>
          <t>reference</t>
        </is>
      </c>
      <c r="D100" s="2" t="inlineStr">
        <is>
          <t>https://floridaruraleda.org/rural-areas-of-opportunity/</t>
        </is>
      </c>
    </row>
    <row r="101">
      <c r="A101" s="2" t="inlineStr">
        <is>
          <t>HCCGA</t>
        </is>
      </c>
      <c r="B101" s="2" t="inlineStr">
        <is>
          <t>Highlands County Citrus Growers Association, Sebring</t>
        </is>
      </c>
      <c r="C101" s="2" t="inlineStr">
        <is>
          <t>official</t>
        </is>
      </c>
      <c r="D101" s="2" t="inlineStr">
        <is>
          <t>http://hccga.com/</t>
        </is>
      </c>
    </row>
    <row r="102">
      <c r="A102" s="2" t="inlineStr">
        <is>
          <t>FPLP</t>
        </is>
      </c>
      <c r="B102" s="2" t="inlineStr">
        <is>
          <t>FPL, company profile (subsidiary of NextEra Energy, Juno Beach)</t>
        </is>
      </c>
      <c r="C102" s="2" t="inlineStr">
        <is>
          <t>official</t>
        </is>
      </c>
      <c r="D102" s="2" t="inlineStr">
        <is>
          <t>https://www.fpl.com/about/company-profile.html</t>
        </is>
      </c>
    </row>
    <row r="103">
      <c r="A103" s="2" t="inlineStr">
        <is>
          <t>FPLD</t>
        </is>
      </c>
      <c r="B103" s="2" t="inlineStr">
        <is>
          <t>FPL, DeSoto Next Generation Solar Energy Center fact sheet (25 MW, 361 acres, Arcadia)</t>
        </is>
      </c>
      <c r="C103" s="2" t="inlineStr">
        <is>
          <t>official</t>
        </is>
      </c>
      <c r="D103" s="2" t="inlineStr">
        <is>
          <t>https://www.fpl.com/content/dam/fplgp/us/en/energy-my-way/pdf/fpl-solar-fact-sheets/FPL%20DeSoto%20Next%20Generation%20Solar%20Energy%20Center%20Fact%20Sheet.pdf</t>
        </is>
      </c>
    </row>
    <row r="104">
      <c r="A104" s="2" t="inlineStr">
        <is>
          <t>FPLS</t>
        </is>
      </c>
      <c r="B104" s="2" t="inlineStr">
        <is>
          <t>FPL, Sawgrass Solar Energy Center fact sheet (74.5 MW on 605 acres, Hendry County, 2022)</t>
        </is>
      </c>
      <c r="C104" s="2" t="inlineStr">
        <is>
          <t>official</t>
        </is>
      </c>
      <c r="D104" s="2" t="inlineStr">
        <is>
          <t>https://www.fpl.com/content/dam/fplgp/us/en/energy-my-way/pdf/fpl-solar-fact-sheets/FPL%20Sawgrass%20Solar%20Energy%20Center%20Fact%20Sheet.pdf</t>
        </is>
      </c>
    </row>
    <row r="105">
      <c r="A105" s="2" t="inlineStr">
        <is>
          <t>FPL50</t>
        </is>
      </c>
      <c r="B105" s="2" t="inlineStr">
        <is>
          <t>FPL newsroom, eight new solar energy centers and the milestone of 50, 1 February 2022</t>
        </is>
      </c>
      <c r="C105" s="2" t="inlineStr">
        <is>
          <t>official</t>
        </is>
      </c>
      <c r="D105" s="2" t="inlineStr">
        <is>
          <t>https://newsroom.fpl.com/Florida-Power-Light-Company-opens-eight-new-solar-energy-centers-reaches-milestone-of-50-solar-energy-centers-in-the-state</t>
        </is>
      </c>
    </row>
    <row r="106">
      <c r="A106" s="2" t="inlineStr">
        <is>
          <t>NEEA</t>
        </is>
      </c>
      <c r="B106" s="2" t="inlineStr">
        <is>
          <t>NextEra Energy, about</t>
        </is>
      </c>
      <c r="C106" s="2" t="inlineStr">
        <is>
          <t>official</t>
        </is>
      </c>
      <c r="D106" s="2" t="inlineStr">
        <is>
          <t>https://www.nexteraenergy.com/about-us.html</t>
        </is>
      </c>
    </row>
    <row r="107">
      <c r="A107" s="2" t="inlineStr">
        <is>
          <t>PIONEER</t>
        </is>
      </c>
      <c r="B107" s="2" t="inlineStr">
        <is>
          <t>Pioneer Growers, about (founded 1950, Belle Glade; 2012 facility expansion with Hundley Farms)</t>
        </is>
      </c>
      <c r="C107" s="2" t="inlineStr">
        <is>
          <t>official</t>
        </is>
      </c>
      <c r="D107" s="2" t="inlineStr">
        <is>
          <t>https://www.pioneergrowers.com/about-us</t>
        </is>
      </c>
    </row>
    <row r="108">
      <c r="A108" s="2" t="inlineStr">
        <is>
          <t>ROTH</t>
        </is>
      </c>
      <c r="B108" s="2" t="inlineStr">
        <is>
          <t>Roth Farms, about (Ray Roth farming from 1948; incorporated 1962; founding member of the cooperative)</t>
        </is>
      </c>
      <c r="C108" s="2" t="inlineStr">
        <is>
          <t>official</t>
        </is>
      </c>
      <c r="D108" s="2" t="inlineStr">
        <is>
          <t>https://rothfarms.com/about-us/</t>
        </is>
      </c>
    </row>
    <row r="109">
      <c r="A109" s="2" t="inlineStr">
        <is>
          <t>TKM</t>
        </is>
      </c>
      <c r="B109" s="2" t="inlineStr">
        <is>
          <t>TKM Bengard Farms (largest lettuce grower east of the Mississippi as the company reports)</t>
        </is>
      </c>
      <c r="C109" s="2" t="inlineStr">
        <is>
          <t>official</t>
        </is>
      </c>
      <c r="D109" s="2" t="inlineStr">
        <is>
          <t>https://www.tkmfarms.com/</t>
        </is>
      </c>
    </row>
    <row r="110">
      <c r="A110" s="2" t="inlineStr">
        <is>
          <t>CBC</t>
        </is>
      </c>
      <c r="B110" s="2" t="inlineStr">
        <is>
          <t>Florida Farm Bureau This Farm CARES, Charles Obern, C&amp;B Farms (specialty vegetables since 1986)</t>
        </is>
      </c>
      <c r="C110" s="2" t="inlineStr">
        <is>
          <t>official</t>
        </is>
      </c>
      <c r="D110" s="2" t="inlineStr">
        <is>
          <t>https://www.thisfarmcares.org/obern</t>
        </is>
      </c>
    </row>
    <row r="111">
      <c r="A111" s="2" t="inlineStr">
        <is>
          <t>WEDGH</t>
        </is>
      </c>
      <c r="B111" s="2" t="inlineStr">
        <is>
          <t>Wedgworth's Inc, our history (established 1932 by Herman and Ruth Wedgworth)</t>
        </is>
      </c>
      <c r="C111" s="2" t="inlineStr">
        <is>
          <t>official</t>
        </is>
      </c>
      <c r="D111" s="2" t="inlineStr">
        <is>
          <t>https://wedgworth.com/about-us/history/</t>
        </is>
      </c>
    </row>
    <row r="112">
      <c r="A112" s="2" t="inlineStr">
        <is>
          <t>WEDGF</t>
        </is>
      </c>
      <c r="B112" s="2" t="inlineStr">
        <is>
          <t>Wedgworth Farms (winter vegetables to sugarcane; about 10,000 acres of cane)</t>
        </is>
      </c>
      <c r="C112" s="2" t="inlineStr">
        <is>
          <t>official</t>
        </is>
      </c>
      <c r="D112" s="2" t="inlineStr">
        <is>
          <t>https://wedgworth.com/farms/</t>
        </is>
      </c>
    </row>
    <row r="113">
      <c r="A113" s="2" t="inlineStr">
        <is>
          <t>SCGCH</t>
        </is>
      </c>
      <c r="B113" s="2" t="inlineStr">
        <is>
          <t>Sugar Cane Growers Cooperative of Florida, our history</t>
        </is>
      </c>
      <c r="C113" s="2" t="inlineStr">
        <is>
          <t>official</t>
        </is>
      </c>
      <c r="D113" s="2" t="inlineStr">
        <is>
          <t>https://www.scgc.org/our-history/</t>
        </is>
      </c>
    </row>
    <row r="114">
      <c r="A114" s="2" t="inlineStr">
        <is>
          <t>GPS</t>
        </is>
      </c>
      <c r="B114" s="2" t="inlineStr">
        <is>
          <t>Global Produce Sales (Moore Haven Melons subsidiary)</t>
        </is>
      </c>
      <c r="C114" s="2" t="inlineStr">
        <is>
          <t>official</t>
        </is>
      </c>
      <c r="D114" s="2" t="inlineStr">
        <is>
          <t>https://globalproducesales.com/</t>
        </is>
      </c>
    </row>
    <row r="115">
      <c r="A115" s="2" t="inlineStr">
        <is>
          <t>DWA</t>
        </is>
      </c>
      <c r="B115" s="2" t="inlineStr">
        <is>
          <t>DeSoto Watermelon Association, Arcadia</t>
        </is>
      </c>
      <c r="C115" s="2" t="inlineStr">
        <is>
          <t>official</t>
        </is>
      </c>
      <c r="D115" s="2" t="inlineStr">
        <is>
          <t>https://www.desotowatermelon.com</t>
        </is>
      </c>
    </row>
    <row r="116">
      <c r="A116" s="2" t="inlineStr">
        <is>
          <t>DUDA100</t>
        </is>
      </c>
      <c r="B116" s="2" t="inlineStr">
        <is>
          <t>DUDA, 100 years timeline (1926 partnership; citrus at LaBelle in the 1960s)</t>
        </is>
      </c>
      <c r="C116" s="2" t="inlineStr">
        <is>
          <t>official</t>
        </is>
      </c>
      <c r="D116" s="2" t="inlineStr">
        <is>
          <t>https://www.duda.com/100-years/</t>
        </is>
      </c>
    </row>
    <row r="117">
      <c r="A117" s="2" t="inlineStr">
        <is>
          <t>DUDAR</t>
        </is>
      </c>
      <c r="B117" s="2" t="inlineStr">
        <is>
          <t>DUDA, Duda Ranches (sugarcane in South Florida since the early 1960s)</t>
        </is>
      </c>
      <c r="C117" s="2" t="inlineStr">
        <is>
          <t>official</t>
        </is>
      </c>
      <c r="D117" s="2" t="inlineStr">
        <is>
          <t>https://www.duda.com/company/duda-ranches/</t>
        </is>
      </c>
    </row>
    <row r="118">
      <c r="A118" s="2" t="inlineStr">
        <is>
          <t>DUDAS</t>
        </is>
      </c>
      <c r="B118" s="2" t="inlineStr">
        <is>
          <t>DUDA, Duda Sod (started 1973; farms in Cocoa and Lake Placid)</t>
        </is>
      </c>
      <c r="C118" s="2" t="inlineStr">
        <is>
          <t>official</t>
        </is>
      </c>
      <c r="D118" s="2" t="inlineStr">
        <is>
          <t>https://www.duda.com/company/duda-sod/</t>
        </is>
      </c>
    </row>
    <row r="119">
      <c r="A119" s="2" t="inlineStr">
        <is>
          <t>CCF</t>
        </is>
      </c>
      <c r="B119" s="2" t="inlineStr">
        <is>
          <t>Classic Caladiums, our founding (2000, Harry Hollander and Bob Hartman, Avon Park)</t>
        </is>
      </c>
      <c r="C119" s="2" t="inlineStr">
        <is>
          <t>official</t>
        </is>
      </c>
      <c r="D119" s="2" t="inlineStr">
        <is>
          <t>https://classiccaladiums.com/blogs/news/2000-our-founding</t>
        </is>
      </c>
    </row>
    <row r="120">
      <c r="A120" s="2" t="inlineStr">
        <is>
          <t>CALH</t>
        </is>
      </c>
      <c r="B120" s="2" t="inlineStr">
        <is>
          <t>Lake Placid Caladium Festival, history (first festival 1990, organized by Carolyn Phypers and Dot Bates)</t>
        </is>
      </c>
      <c r="C120" s="2" t="inlineStr">
        <is>
          <t>official</t>
        </is>
      </c>
      <c r="D120" s="2" t="inlineStr">
        <is>
          <t>https://www.caladiumfestival.org/history</t>
        </is>
      </c>
    </row>
    <row r="121">
      <c r="A121" s="2" t="inlineStr">
        <is>
          <t>FDF</t>
        </is>
      </c>
      <c r="B121" s="2" t="inlineStr">
        <is>
          <t>Florida Dairy Farmers, the Larson family (first dairy 1947; moved to Okeechobee County in the 1960s)</t>
        </is>
      </c>
      <c r="C121" s="2" t="inlineStr">
        <is>
          <t>official</t>
        </is>
      </c>
      <c r="D121" s="2" t="inlineStr">
        <is>
          <t>https://www.floridamilk.com/on-the-farm/meet-our-farmers/larson-family.stml</t>
        </is>
      </c>
    </row>
    <row r="122">
      <c r="A122" s="2" t="inlineStr">
        <is>
          <t>MRD</t>
        </is>
      </c>
      <c r="B122" s="2" t="inlineStr">
        <is>
          <t>Milking R Dairy, the Rucks family</t>
        </is>
      </c>
      <c r="C122" s="2" t="inlineStr">
        <is>
          <t>official</t>
        </is>
      </c>
      <c r="D122" s="2" t="inlineStr">
        <is>
          <t>https://www.milkingrdairy.com/meet-the-rucks-family</t>
        </is>
      </c>
    </row>
    <row r="123">
      <c r="A123" s="2" t="inlineStr">
        <is>
          <t>SEMR</t>
        </is>
      </c>
      <c r="B123" s="2" t="inlineStr">
        <is>
          <t>Southeast Milk Inc, the Rucks family member page</t>
        </is>
      </c>
      <c r="C123" s="2" t="inlineStr">
        <is>
          <t>official</t>
        </is>
      </c>
      <c r="D123" s="2" t="inlineStr">
        <is>
          <t>https://www.southeastmilk.org/the-rucks-family</t>
        </is>
      </c>
    </row>
    <row r="124">
      <c r="A124" s="2" t="inlineStr">
        <is>
          <t>MCD</t>
        </is>
      </c>
      <c r="B124" s="2" t="inlineStr">
        <is>
          <t>McDonald's, Milking R Dairy soft serve supplier profile</t>
        </is>
      </c>
      <c r="C124" s="2" t="inlineStr">
        <is>
          <t>press</t>
        </is>
      </c>
      <c r="D124" s="2" t="inlineStr">
        <is>
          <t>https://www.mcdonalds.com/us/en-us/about-our-food/meet-our-suppliers/soft-serve-milking-r-dairy.html</t>
        </is>
      </c>
    </row>
    <row r="125">
      <c r="A125" s="2" t="inlineStr">
        <is>
          <t>DDC</t>
        </is>
      </c>
      <c r="B125" s="2" t="inlineStr">
        <is>
          <t>Florida Farm Bureau This Farm CARES, Davie Dairy (founded 1959 in Davie; now Okeechobee)</t>
        </is>
      </c>
      <c r="C125" s="2" t="inlineStr">
        <is>
          <t>official</t>
        </is>
      </c>
      <c r="D125" s="2" t="inlineStr">
        <is>
          <t>https://www.thisfarmcares.org/davie-dairy</t>
        </is>
      </c>
    </row>
    <row r="126">
      <c r="A126" s="2" t="inlineStr">
        <is>
          <t>SCFH</t>
        </is>
      </c>
      <c r="B126" s="2" t="inlineStr">
        <is>
          <t>Clewiston Sugar Festival, history (1930s company barbecues; revived 1986)</t>
        </is>
      </c>
      <c r="C126" s="2" t="inlineStr">
        <is>
          <t>official</t>
        </is>
      </c>
      <c r="D126" s="2" t="inlineStr">
        <is>
          <t>https://www.clewistonsugarfestival.com/history</t>
        </is>
      </c>
    </row>
    <row r="127">
      <c r="A127" s="2" t="inlineStr">
        <is>
          <t>BGJ</t>
        </is>
      </c>
      <c r="B127" s="2" t="inlineStr">
        <is>
          <t>Black Gold Jubilee, about (first held 1978 at McDonald Park)</t>
        </is>
      </c>
      <c r="C127" s="2" t="inlineStr">
        <is>
          <t>official</t>
        </is>
      </c>
      <c r="D127" s="2" t="inlineStr">
        <is>
          <t>https://blackgoldjubilee.org/about-us</t>
        </is>
      </c>
    </row>
    <row r="128">
      <c r="A128" s="2" t="inlineStr">
        <is>
          <t>BGH</t>
        </is>
      </c>
      <c r="B128" s="2" t="inlineStr">
        <is>
          <t>City of Belle Glade, about our history (incorporated 9 April 1928; 1928 hurricane; Her Soil is Her Fortune)</t>
        </is>
      </c>
      <c r="C128" s="2" t="inlineStr">
        <is>
          <t>official</t>
        </is>
      </c>
      <c r="D128" s="2" t="inlineStr">
        <is>
          <t>https://www.belleglade.gov/community/page/about-our-history</t>
        </is>
      </c>
    </row>
    <row r="129">
      <c r="A129" s="2" t="inlineStr">
        <is>
          <t>AVP</t>
        </is>
      </c>
      <c r="B129" s="2" t="inlineStr">
        <is>
          <t>City of Avon Park, then and now (incorporated as Lake Forest 1886)</t>
        </is>
      </c>
      <c r="C129" s="2" t="inlineStr">
        <is>
          <t>official</t>
        </is>
      </c>
      <c r="D129" s="2" t="inlineStr">
        <is>
          <t>https://www.avonpark.city/community/page/avon-park-then-and-now</t>
        </is>
      </c>
    </row>
    <row r="130">
      <c r="A130" s="2" t="inlineStr">
        <is>
          <t>OKMS</t>
        </is>
      </c>
      <c r="B130" s="2" t="inlineStr">
        <is>
          <t>Okeechobee Main Street, Speckled Perch Festival (oldest celebration in Okeechobee)</t>
        </is>
      </c>
      <c r="C130" s="2" t="inlineStr">
        <is>
          <t>official</t>
        </is>
      </c>
      <c r="D130" s="2" t="inlineStr">
        <is>
          <t>https://okeechobeemainstreet.org/speckled-perch-festival/</t>
        </is>
      </c>
    </row>
    <row r="131">
      <c r="A131" s="2" t="inlineStr">
        <is>
          <t>ARDO</t>
        </is>
      </c>
      <c r="B131" s="2" t="inlineStr">
        <is>
          <t>Arcadia All-Florida Championship Rodeo, official site (99th annual edition, March 2026)</t>
        </is>
      </c>
      <c r="C131" s="2" t="inlineStr">
        <is>
          <t>official</t>
        </is>
      </c>
      <c r="D131" s="2" t="inlineStr">
        <is>
          <t>https://arcadiarodeo.com/</t>
        </is>
      </c>
    </row>
    <row r="132">
      <c r="A132" s="2" t="inlineStr">
        <is>
          <t>VG</t>
        </is>
      </c>
      <c r="B132" s="2" t="inlineStr">
        <is>
          <t>Glades County Tourism, Lakeport (annual Sour Orange Festival)</t>
        </is>
      </c>
      <c r="C132" s="2" t="inlineStr">
        <is>
          <t>official</t>
        </is>
      </c>
      <c r="D132" s="2" t="inlineStr">
        <is>
          <t>https://visitglades.org/glades-county/lakeport/</t>
        </is>
      </c>
    </row>
    <row r="133">
      <c r="A133" s="2" t="inlineStr">
        <is>
          <t>FCFL</t>
        </is>
      </c>
      <c r="B133" s="2" t="inlineStr">
        <is>
          <t>Farm Credit of Florida (13 offices in 36 counties, West Palm Beach headquarters)</t>
        </is>
      </c>
      <c r="C133" s="2" t="inlineStr">
        <is>
          <t>official</t>
        </is>
      </c>
      <c r="D133" s="2" t="inlineStr">
        <is>
          <t>https://www.farmcreditfl.com/</t>
        </is>
      </c>
    </row>
    <row r="134">
      <c r="A134" s="2" t="inlineStr">
        <is>
          <t>FCFLA</t>
        </is>
      </c>
      <c r="B134" s="2" t="inlineStr">
        <is>
          <t>Farm Credit of Florida, Arcadia and Wauchula appreciation dinner and 20 million dollar patronage, 2025</t>
        </is>
      </c>
      <c r="C134" s="2" t="inlineStr">
        <is>
          <t>official</t>
        </is>
      </c>
      <c r="D134" s="2" t="inlineStr">
        <is>
          <t>https://www.farmcreditfl.com/updates/night-remember-arcadia-wauchula-appreciation-dinner</t>
        </is>
      </c>
    </row>
    <row r="135">
      <c r="A135" s="2" t="inlineStr">
        <is>
          <t>LPW</t>
        </is>
      </c>
      <c r="B135" s="2" t="inlineStr">
        <is>
          <t>Llano Partners Wildlife (family ranching operation in New Mexico, the Texas Panhandle and South Central Florida)</t>
        </is>
      </c>
      <c r="C135" s="2" t="inlineStr">
        <is>
          <t>official</t>
        </is>
      </c>
      <c r="D135" s="2" t="inlineStr">
        <is>
          <t>https://www.llanopartnerswildlife.com/</t>
        </is>
      </c>
    </row>
    <row r="136">
      <c r="A136" s="2" t="inlineStr">
        <is>
          <t>OIKB</t>
        </is>
      </c>
      <c r="B136" s="2" t="inlineStr">
        <is>
          <t>Blue Head Ranch direct sales page (31,000 acres, 6,000 Florida Cracker cattle, the 90 Mile Prairie)</t>
        </is>
      </c>
      <c r="C136" s="2" t="inlineStr">
        <is>
          <t>official</t>
        </is>
      </c>
      <c r="D136" s="2" t="inlineStr">
        <is>
          <t>https://shop.oikosfoodclub.org/vendors/blue-head-ranch</t>
        </is>
      </c>
    </row>
    <row r="137">
      <c r="A137" s="2" t="inlineStr">
        <is>
          <t>OIKU</t>
        </is>
      </c>
      <c r="B137" s="2" t="inlineStr">
        <is>
          <t>Udder Cattle Company direct sales page (EATFLORIDABEEF)</t>
        </is>
      </c>
      <c r="C137" s="2" t="inlineStr">
        <is>
          <t>official</t>
        </is>
      </c>
      <c r="D137" s="2" t="inlineStr">
        <is>
          <t>https://shop.oikosfoodclub.org/vendors/udder-cattle-company</t>
        </is>
      </c>
    </row>
    <row r="138">
      <c r="A138" s="2" t="inlineStr">
        <is>
          <t>TFCL</t>
        </is>
      </c>
      <c r="B138" s="2" t="inlineStr">
        <is>
          <t>Florida Farm Bureau This Farm CARES, Lykes Bros Inc (2018 designation)</t>
        </is>
      </c>
      <c r="C138" s="2" t="inlineStr">
        <is>
          <t>reference</t>
        </is>
      </c>
      <c r="D138" s="2" t="inlineStr">
        <is>
          <t>https://www.thisfarmcares.org/lykes-bros-inc</t>
        </is>
      </c>
    </row>
    <row r="139">
      <c r="A139" s="2" t="inlineStr">
        <is>
          <t>TFCJ</t>
        </is>
      </c>
      <c r="B139" s="2" t="inlineStr">
        <is>
          <t>Florida Farm Bureau This Farm CARES, Joshua Citrus Inc (2018 designation)</t>
        </is>
      </c>
      <c r="C139" s="2" t="inlineStr">
        <is>
          <t>press</t>
        </is>
      </c>
      <c r="D139" s="2" t="inlineStr">
        <is>
          <t>https://www.thisfarmcares.org/joshua-citrus-inc</t>
        </is>
      </c>
    </row>
    <row r="140">
      <c r="A140" s="2" t="inlineStr">
        <is>
          <t>EIP1</t>
        </is>
      </c>
      <c r="B140" s="2" t="inlineStr">
        <is>
          <t>Ecosystem Investment Partners, Peace River Mitigation Bank (Hardee County)</t>
        </is>
      </c>
      <c r="C140" s="2" t="inlineStr">
        <is>
          <t>reference</t>
        </is>
      </c>
      <c r="D140" s="2" t="inlineStr">
        <is>
          <t>https://ecosystempartners.com/project/peace-river/</t>
        </is>
      </c>
    </row>
    <row r="141">
      <c r="A141" s="2" t="inlineStr">
        <is>
          <t>EIP2</t>
        </is>
      </c>
      <c r="B141" s="2" t="inlineStr">
        <is>
          <t>Ecosystem Investment Partners, Boran Ranch Mitigation Bank (DeSoto County, purchased 2014)</t>
        </is>
      </c>
      <c r="C141" s="2" t="inlineStr">
        <is>
          <t>reference</t>
        </is>
      </c>
      <c r="D141" s="2" t="inlineStr">
        <is>
          <t>https://ecosystempartners.com/project/boran-ranch/</t>
        </is>
      </c>
    </row>
    <row r="142">
      <c r="A142" s="2" t="inlineStr">
        <is>
          <t>FPCB</t>
        </is>
      </c>
      <c r="B142" s="2" t="inlineStr">
        <is>
          <t>Florida Panther Conservation Banks, about (first USFWS approved panther conservation bank; Hendry County)</t>
        </is>
      </c>
      <c r="C142" s="2" t="inlineStr">
        <is>
          <t>reference</t>
        </is>
      </c>
      <c r="D142" s="2" t="inlineStr">
        <is>
          <t>https://pantherconservation.com/about-fpcb</t>
        </is>
      </c>
    </row>
    <row r="143">
      <c r="A143" s="2" t="inlineStr">
        <is>
          <t>LCAN</t>
        </is>
      </c>
      <c r="B143" s="2" t="inlineStr">
        <is>
          <t>Land Conservation Assistance Network, Florida Panther Conservation Bank (1,930 acres, approved 21 December 2007)</t>
        </is>
      </c>
      <c r="C143" s="2" t="inlineStr">
        <is>
          <t>reference</t>
        </is>
      </c>
      <c r="D143" s="2" t="inlineStr">
        <is>
          <t>https://www.landcan.org/local-resources/Florida-Panther-Conservation-Bank/68496/</t>
        </is>
      </c>
    </row>
    <row r="144">
      <c r="A144" s="2" t="inlineStr">
        <is>
          <t>FWCF</t>
        </is>
      </c>
      <c r="B144" s="2" t="inlineStr">
        <is>
          <t>Florida Wildlife Corridor Foundation, the Florida Wildlife Corridor Act into law (SB 976, signed 30 June 2021)</t>
        </is>
      </c>
      <c r="C144" s="2" t="inlineStr">
        <is>
          <t>reference</t>
        </is>
      </c>
      <c r="D144" s="2" t="inlineStr">
        <is>
          <t>https://floridawildlifecorridor.org/florida-wildlife-corridor-act-into-law/</t>
        </is>
      </c>
    </row>
    <row r="145">
      <c r="A145" s="2" t="inlineStr">
        <is>
          <t>FSCL</t>
        </is>
      </c>
      <c r="B145" s="2" t="inlineStr">
        <is>
          <t>Florida Sugar Cane League, party to the Canal Point cultivar agreement (per USDA ARS)</t>
        </is>
      </c>
      <c r="C145" s="2" t="inlineStr">
        <is>
          <t>official</t>
        </is>
      </c>
      <c r="D145" s="2" t="inlineStr">
        <is>
          <t>https://www.ars.usda.gov/southeast-area/canal-point-fl/sugarcane-field-station/docs/aboutus/</t>
        </is>
      </c>
    </row>
    <row r="146">
      <c r="A146" s="2" t="inlineStr">
        <is>
          <t>NPR08</t>
        </is>
      </c>
      <c r="B146" s="2" t="inlineStr">
        <is>
          <t>NPR, Florida gains Everglades land from U.S. Sugar, 24 June 2008</t>
        </is>
      </c>
      <c r="C146" s="2" t="inlineStr">
        <is>
          <t>press</t>
        </is>
      </c>
      <c r="D146" s="2" t="inlineStr">
        <is>
          <t>https://www.npr.org/2008/06/24/91853375/florida-gains-everglades-land-from-u-s-sugar</t>
        </is>
      </c>
    </row>
    <row r="147">
      <c r="A147" s="2" t="inlineStr">
        <is>
          <t>BNO10</t>
        </is>
      </c>
      <c r="B147" s="2" t="inlineStr">
        <is>
          <t>Broward Net Online, SFWMD closes US Sugar purchase, October 2010 (26,800 acres, 194 million dollars)</t>
        </is>
      </c>
      <c r="C147" s="2" t="inlineStr">
        <is>
          <t>press</t>
        </is>
      </c>
      <c r="D147" s="2" t="inlineStr">
        <is>
          <t>http://browardnetonline.com/2010/10/sfwmd-closes-us-sugar-purchase-to-improve-everglades/</t>
        </is>
      </c>
    </row>
    <row r="148">
      <c r="A148" s="2" t="inlineStr">
        <is>
          <t>BB22</t>
        </is>
      </c>
      <c r="B148" s="2" t="inlineStr">
        <is>
          <t>Baking Business, US Sugar completes purchase of Imperial, 2022</t>
        </is>
      </c>
      <c r="C148" s="2" t="inlineStr">
        <is>
          <t>press</t>
        </is>
      </c>
      <c r="D148" s="2" t="inlineStr">
        <is>
          <t>https://www.bakingbusiness.com/articles/57905-us-sugar-corp-completes-purchase-of-imperial</t>
        </is>
      </c>
    </row>
    <row r="149">
      <c r="A149" s="2" t="inlineStr">
        <is>
          <t>FP22</t>
        </is>
      </c>
      <c r="B149" s="2" t="inlineStr">
        <is>
          <t>Florida Politics, U.S. Sugar finalizes 315 million dollar purchase of Imperial Sugar</t>
        </is>
      </c>
      <c r="C149" s="2" t="inlineStr">
        <is>
          <t>press</t>
        </is>
      </c>
      <c r="D149" s="2" t="inlineStr">
        <is>
          <t>https://floridapolitics.com/archives/573709-u-s-sugar-finalizes-315m-purchase-of-imperial-sugar-co-as-feds-look-to-block-sale/</t>
        </is>
      </c>
    </row>
    <row r="150">
      <c r="A150" s="2" t="inlineStr">
        <is>
          <t>FPGW</t>
        </is>
      </c>
      <c r="B150" s="2" t="inlineStr">
        <is>
          <t>Farm Progress, George Wedgworth: fifty years of progress for Florida sugar cane</t>
        </is>
      </c>
      <c r="C150" s="2" t="inlineStr">
        <is>
          <t>press</t>
        </is>
      </c>
      <c r="D150" s="2" t="inlineStr">
        <is>
          <t>https://www.farmprogress.com/management/george-wedgworth-fifty-years-of-progress-for-florida-sugar-cane</t>
        </is>
      </c>
    </row>
    <row r="151">
      <c r="A151" s="2" t="inlineStr">
        <is>
          <t>SEAGW</t>
        </is>
      </c>
      <c r="B151" s="2" t="inlineStr">
        <is>
          <t>Southeast AgNET, George Wedgworth, the passing of a Florida agricultural legend, 16 November 2016</t>
        </is>
      </c>
      <c r="C151" s="2" t="inlineStr">
        <is>
          <t>press</t>
        </is>
      </c>
      <c r="D151" s="2" t="inlineStr">
        <is>
          <t>https://southeastagnet.com/2016/11/16/george-wedgworth-the-passing-of-a-florida-agricultural-legend/</t>
        </is>
      </c>
    </row>
    <row r="152">
      <c r="A152" s="2" t="inlineStr">
        <is>
          <t>ALIP05</t>
        </is>
      </c>
      <c r="B152" s="2" t="inlineStr">
        <is>
          <t>US Newswire item, 6 September 2005, Atlantic Sugar mill closure (reposted; graded accordingly)</t>
        </is>
      </c>
      <c r="C152" s="2" t="inlineStr">
        <is>
          <t>press</t>
        </is>
      </c>
      <c r="D152" s="2" t="inlineStr">
        <is>
          <t>https://www.alipac.us/f12/atlantic-sugar-mill-set-close-thanks-cafta-8154/</t>
        </is>
      </c>
    </row>
    <row r="153">
      <c r="A153" s="2" t="inlineStr">
        <is>
          <t>CIM19</t>
        </is>
      </c>
      <c r="B153" s="2" t="inlineStr">
        <is>
          <t>Citrus Industry magazine, Southern Gardens Citrus to cease processing, 10 September 2019</t>
        </is>
      </c>
      <c r="C153" s="2" t="inlineStr">
        <is>
          <t>press</t>
        </is>
      </c>
      <c r="D153" s="2" t="inlineStr">
        <is>
          <t>https://citrusindustry.net/2019/09/10/southern-gardens-citrus-to-cease-processing/</t>
        </is>
      </c>
    </row>
    <row r="154">
      <c r="A154" s="2" t="inlineStr">
        <is>
          <t>CIM25A</t>
        </is>
      </c>
      <c r="B154" s="2" t="inlineStr">
        <is>
          <t>Citrus Industry magazine, Florida citrus decline detailed, 8 January 2025</t>
        </is>
      </c>
      <c r="C154" s="2" t="inlineStr">
        <is>
          <t>press</t>
        </is>
      </c>
      <c r="D154" s="2" t="inlineStr">
        <is>
          <t>https://citrusindustry.net/2025/01/08/florida-citrus-decline-detailed/</t>
        </is>
      </c>
    </row>
    <row r="155">
      <c r="A155" s="2" t="inlineStr">
        <is>
          <t>CIM25B</t>
        </is>
      </c>
      <c r="B155" s="2" t="inlineStr">
        <is>
          <t>Citrus Industry magazine, Alico posts results after last major citrus harvest, 20 August 2025</t>
        </is>
      </c>
      <c r="C155" s="2" t="inlineStr">
        <is>
          <t>press</t>
        </is>
      </c>
      <c r="D155" s="2" t="inlineStr">
        <is>
          <t>https://citrusindustry.net/2025/08/20/alico-posts-results-after-last-major-citrus-harvest/</t>
        </is>
      </c>
    </row>
    <row r="156">
      <c r="A156" s="2" t="inlineStr">
        <is>
          <t>CIMHLB</t>
        </is>
      </c>
      <c r="B156" s="2" t="inlineStr">
        <is>
          <t>Citrus Industry magazine, what we have learned from 20 years of HLB research in Florida, 10 December 2025</t>
        </is>
      </c>
      <c r="C156" s="2" t="inlineStr">
        <is>
          <t>press</t>
        </is>
      </c>
      <c r="D156" s="2" t="inlineStr">
        <is>
          <t>https://citrusindustry.net/2025/12/10/learned-years-hlb-research-florida/</t>
        </is>
      </c>
    </row>
    <row r="157">
      <c r="A157" s="2" t="inlineStr">
        <is>
          <t>CIMFCM</t>
        </is>
      </c>
      <c r="B157" s="2" t="inlineStr">
        <is>
          <t>Citrus Industry magazine, the founding of Florida Citrus Mutual, 16 July 2019</t>
        </is>
      </c>
      <c r="C157" s="2" t="inlineStr">
        <is>
          <t>press</t>
        </is>
      </c>
      <c r="D157" s="2" t="inlineStr">
        <is>
          <t>https://citrusindustry.net/2019/07/16/pieces-of-the-past-the-founding-of-florida-citrus-mutual/</t>
        </is>
      </c>
    </row>
    <row r="158">
      <c r="A158" s="2" t="inlineStr">
        <is>
          <t>CIMHAN</t>
        </is>
      </c>
      <c r="B158" s="2" t="inlineStr">
        <is>
          <t>Citrus Industry magazine, Hardee County citrus and cattle land protected, 5 March 2026 (Hancock family RFLPP easement on Charlie Creek)</t>
        </is>
      </c>
      <c r="C158" s="2" t="inlineStr">
        <is>
          <t>press</t>
        </is>
      </c>
      <c r="D158" s="2" t="inlineStr">
        <is>
          <t>https://citrusindustry.net/2026/03/05/hardee-county-citrus-cattle-land-protected/</t>
        </is>
      </c>
    </row>
    <row r="159">
      <c r="A159" s="2" t="inlineStr">
        <is>
          <t>BOBS25</t>
        </is>
      </c>
      <c r="B159" s="2" t="inlineStr">
        <is>
          <t>Business Observer, Florida's citrus groves flounder, 17 January 2025 (172 employees; about 125 years of predecessor history as described)</t>
        </is>
      </c>
      <c r="C159" s="2" t="inlineStr">
        <is>
          <t>press</t>
        </is>
      </c>
      <c r="D159" s="2" t="inlineStr">
        <is>
          <t>https://www.businessobserverfl.com/news/2025/jan/17/floridas-citrus-groves-flounder/</t>
        </is>
      </c>
    </row>
    <row r="160">
      <c r="A160" s="2" t="inlineStr">
        <is>
          <t>WGCU25</t>
        </is>
      </c>
      <c r="B160" s="2" t="inlineStr">
        <is>
          <t>WGCU, Alico files Collier County development plans for two villages, 14 March 2025</t>
        </is>
      </c>
      <c r="C160" s="2" t="inlineStr">
        <is>
          <t>press</t>
        </is>
      </c>
      <c r="D160" s="2" t="inlineStr">
        <is>
          <t>https://www.wgcu.org/building-construction/2025-03-14/alico-inc-files-collier-county-development-plans-for-two-villages</t>
        </is>
      </c>
    </row>
    <row r="161">
      <c r="A161" s="2" t="inlineStr">
        <is>
          <t>FORT25</t>
        </is>
      </c>
      <c r="B161" s="2" t="inlineStr">
        <is>
          <t>Fortune, Florida citrus crisis, 16 April 2025 (statewide acreage from over 832,000 to about 275,000)</t>
        </is>
      </c>
      <c r="C161" s="2" t="inlineStr">
        <is>
          <t>press</t>
        </is>
      </c>
      <c r="D161" s="2" t="inlineStr">
        <is>
          <t>https://fortune.com/2025/04/16/florida-citrus-crisis-orange-crop-downturn-alico-housing</t>
        </is>
      </c>
    </row>
    <row r="162">
      <c r="A162" s="2" t="inlineStr">
        <is>
          <t>ATLFED</t>
        </is>
      </c>
      <c r="B162" s="2" t="inlineStr">
        <is>
          <t>Federal Reserve Bank of Atlanta, Florida citrus industry faces an uncertain future, 25 May 2023 (244 million boxes 1997 to 1998; 45 million by 2021 to 2022)</t>
        </is>
      </c>
      <c r="C162" s="2" t="inlineStr">
        <is>
          <t>official</t>
        </is>
      </c>
      <c r="D162" s="2" t="inlineStr">
        <is>
          <t>https://www.atlantafed.org/economy-matters/regional-economics/2023/05/25/florida-citrus-industry-faces-an-uncertain-future</t>
        </is>
      </c>
    </row>
    <row r="163">
      <c r="A163" s="2" t="inlineStr">
        <is>
          <t>JAX23</t>
        </is>
      </c>
      <c r="B163" s="2" t="inlineStr">
        <is>
          <t>Jacksonville Today, Florida's disappearing citrus processing industry, 3 January 2023</t>
        </is>
      </c>
      <c r="C163" s="2" t="inlineStr">
        <is>
          <t>press</t>
        </is>
      </c>
      <c r="D163" s="2" t="inlineStr">
        <is>
          <t>https://jaxtoday.org/2023/01/03/floridas-disappearing-citrus-processing-industry/</t>
        </is>
      </c>
    </row>
    <row r="164">
      <c r="A164" s="2" t="inlineStr">
        <is>
          <t>CFDCP</t>
        </is>
      </c>
      <c r="B164" s="2" t="inlineStr">
        <is>
          <t>Central Florida Development Council, Peace River Citrus Products expansion at Bartow</t>
        </is>
      </c>
      <c r="C164" s="2" t="inlineStr">
        <is>
          <t>press</t>
        </is>
      </c>
      <c r="D164" s="2" t="inlineStr">
        <is>
          <t>https://www.cfdc.org/peace-river-citrus-products-expansion-a-boon-for-bartow-and-polk-county/</t>
        </is>
      </c>
    </row>
    <row r="165">
      <c r="A165" s="2" t="inlineStr">
        <is>
          <t>CFAN1</t>
        </is>
      </c>
      <c r="B165" s="2" t="inlineStr">
        <is>
          <t>Central Florida Ag News, Florida roots: the Latt Maxcy heritage</t>
        </is>
      </c>
      <c r="C165" s="2" t="inlineStr">
        <is>
          <t>press</t>
        </is>
      </c>
      <c r="D165" s="2" t="inlineStr">
        <is>
          <t>https://centralfloridaagnews.com/florida-roots-the-latt-maxcy-heritage/</t>
        </is>
      </c>
    </row>
    <row r="166">
      <c r="A166" s="2" t="inlineStr">
        <is>
          <t>CFAN2</t>
        </is>
      </c>
      <c r="B166" s="2" t="inlineStr">
        <is>
          <t>Central Florida Ag News, Florida roots: Peace River Packing Company</t>
        </is>
      </c>
      <c r="C166" s="2" t="inlineStr">
        <is>
          <t>press</t>
        </is>
      </c>
      <c r="D166" s="2" t="inlineStr">
        <is>
          <t>https://centralfloridaagnews.com/florida-roots-7/</t>
        </is>
      </c>
    </row>
    <row r="167">
      <c r="A167" s="2" t="inlineStr">
        <is>
          <t>CFAN3</t>
        </is>
      </c>
      <c r="B167" s="2" t="inlineStr">
        <is>
          <t>Central Florida Ag News, Lake Placid gears up for the 34th annual Caladium Festival (more than 95 percent of the world's caladium bulbs, as reported)</t>
        </is>
      </c>
      <c r="C167" s="2" t="inlineStr">
        <is>
          <t>press</t>
        </is>
      </c>
      <c r="D167" s="2" t="inlineStr">
        <is>
          <t>https://centralfloridaagnews.com/lake-placid-gears-up-for-34th-annual-caladium-festival/</t>
        </is>
      </c>
    </row>
    <row r="168">
      <c r="A168" s="2" t="inlineStr">
        <is>
          <t>FCH</t>
        </is>
      </c>
      <c r="B168" s="2" t="inlineStr">
        <is>
          <t>Farm Credit, Joshua Citrus story</t>
        </is>
      </c>
      <c r="C168" s="2" t="inlineStr">
        <is>
          <t>press</t>
        </is>
      </c>
      <c r="D168" s="2" t="inlineStr">
        <is>
          <t>https://farmcredit.com/stories/joshua-citrus/</t>
        </is>
      </c>
    </row>
    <row r="169">
      <c r="A169" s="2" t="inlineStr">
        <is>
          <t>FTLO</t>
        </is>
      </c>
      <c r="B169" s="2" t="inlineStr">
        <is>
          <t>Florida Trend, Florida's biggest private landowners (Lykes Brothers at 337,000 Florida acres)</t>
        </is>
      </c>
      <c r="C169" s="2" t="inlineStr">
        <is>
          <t>press</t>
        </is>
      </c>
      <c r="D169" s="2" t="inlineStr">
        <is>
          <t>https://www.floridatrend.com/article/2195/floridas-biggest-private-landowners/?page=8</t>
        </is>
      </c>
    </row>
    <row r="170">
      <c r="A170" s="2" t="inlineStr">
        <is>
          <t>TBBW1</t>
        </is>
      </c>
      <c r="B170" s="2" t="inlineStr">
        <is>
          <t>Tampa Bay Business and Wealth, Doyle Carlton's way of life, 7 January 2020</t>
        </is>
      </c>
      <c r="C170" s="2" t="inlineStr">
        <is>
          <t>press</t>
        </is>
      </c>
      <c r="D170" s="2" t="inlineStr">
        <is>
          <t>https://tbbwmag.com/2020/01/07/doyle-carltons-way-of-life/</t>
        </is>
      </c>
    </row>
    <row r="171">
      <c r="A171" s="2" t="inlineStr">
        <is>
          <t>TBBW2</t>
        </is>
      </c>
      <c r="B171" s="2" t="inlineStr">
        <is>
          <t>Tampa Bay Business and Wealth, Doyle Carlton on the origin of Roman III Ranches, 24 April 2020</t>
        </is>
      </c>
      <c r="C171" s="2" t="inlineStr">
        <is>
          <t>press</t>
        </is>
      </c>
      <c r="D171" s="2" t="inlineStr">
        <is>
          <t>https://tbbwmag.com/2020/04/24/doyle-carlton-talks-about-the-origin-of-roman-iii-ranches/</t>
        </is>
      </c>
    </row>
    <row r="172">
      <c r="A172" s="2" t="inlineStr">
        <is>
          <t>SPPBH</t>
        </is>
      </c>
      <c r="B172" s="2" t="inlineStr">
        <is>
          <t>SPP Land, 66,128 acre Blue Head Ranch tract closed (2019, estate of Ben Hill Griffin Jr.)</t>
        </is>
      </c>
      <c r="C172" s="2" t="inlineStr">
        <is>
          <t>press</t>
        </is>
      </c>
      <c r="D172" s="2" t="inlineStr">
        <is>
          <t>https://sppland.com/66128-acre-tract-closed-in-60-days/</t>
        </is>
      </c>
    </row>
    <row r="173">
      <c r="A173" s="2" t="inlineStr">
        <is>
          <t>LWPBH</t>
        </is>
      </c>
      <c r="B173" s="2" t="inlineStr">
        <is>
          <t>Live Water Properties, Bright Hour Ranch listing (Houghland easements from 1998; 5,787 acre portion sold 2020)</t>
        </is>
      </c>
      <c r="C173" s="2" t="inlineStr">
        <is>
          <t>press</t>
        </is>
      </c>
      <c r="D173" s="2" t="inlineStr">
        <is>
          <t>https://www.livewaterproperties.com/properties/bright-hour-ranch/</t>
        </is>
      </c>
    </row>
    <row r="174">
      <c r="A174" s="2" t="inlineStr">
        <is>
          <t>HNSLP</t>
        </is>
      </c>
      <c r="B174" s="2" t="inlineStr">
        <is>
          <t>Highlands News-Sun, partnership purchase conserves prized Lake Placid property (Lykes 135 acre former grove to a USFWS easement, 2025)</t>
        </is>
      </c>
      <c r="C174" s="2" t="inlineStr">
        <is>
          <t>press</t>
        </is>
      </c>
      <c r="D174" s="2" t="inlineStr">
        <is>
          <t>https://www.midfloridanewspapers.com/highlands_news-sun/news/partnership-purchase-conserves-prized-lake-placid-property/article_59eeeecf-abe6-44ec-b3e7-86f95a77eebe.html</t>
        </is>
      </c>
    </row>
    <row r="175">
      <c r="A175" s="2" t="inlineStr">
        <is>
          <t>HNSG</t>
        </is>
      </c>
      <c r="B175" s="2" t="inlineStr">
        <is>
          <t>Highlands News-Sun, Highlands primed for growth (Sebring and Avon Park approvals)</t>
        </is>
      </c>
      <c r="C175" s="2" t="inlineStr">
        <is>
          <t>press</t>
        </is>
      </c>
      <c r="D175" s="2" t="inlineStr">
        <is>
          <t>https://www.midfloridanewspapers.com/highlands_news-sun/news/highlands-primed-for-growth/article_55e97bf2-87a4-11ed-a490-1356180cedc0.html</t>
        </is>
      </c>
    </row>
    <row r="176">
      <c r="A176" s="2" t="inlineStr">
        <is>
          <t>HNSF</t>
        </is>
      </c>
      <c r="B176" s="2" t="inlineStr">
        <is>
          <t>Highlands News-Sun, Highlands County Fair starts today (February 2025)</t>
        </is>
      </c>
      <c r="C176" s="2" t="inlineStr">
        <is>
          <t>press</t>
        </is>
      </c>
      <c r="D176" s="2" t="inlineStr">
        <is>
          <t>https://www.midfloridanewspapers.com/highlands_news-sun/news/highlands-county-fair-starts-today/article_e4931d46-e494-11ef-aaf8-0364ea63217f.html</t>
        </is>
      </c>
    </row>
    <row r="177">
      <c r="A177" s="2" t="inlineStr">
        <is>
          <t>YSOAK</t>
        </is>
      </c>
      <c r="B177" s="2" t="inlineStr">
        <is>
          <t>The Sun (yoursun.com), hundreds of homes planned in DeSoto County, 19 May 2026 (Oak Stone, 1,900 homes on 641 acres)</t>
        </is>
      </c>
      <c r="C177" s="2" t="inlineStr">
        <is>
          <t>press</t>
        </is>
      </c>
      <c r="D177" s="2" t="inlineStr">
        <is>
          <t>https://www.yoursun.com/arcadia/news/hundreds-of-homes-planned-in-desoto-county/article_e46b0286-dcb4-4b5b-8950-74db0f56fcde.html</t>
        </is>
      </c>
    </row>
    <row r="178">
      <c r="A178" s="2" t="inlineStr">
        <is>
          <t>YSPIO</t>
        </is>
      </c>
      <c r="B178" s="2" t="inlineStr">
        <is>
          <t>Highlands News-Sun via yoursun.com, pioneers paved the way (caladium pioneer families; Happiness Farms 1964)</t>
        </is>
      </c>
      <c r="C178" s="2" t="inlineStr">
        <is>
          <t>press</t>
        </is>
      </c>
      <c r="D178" s="2" t="inlineStr">
        <is>
          <t>https://www.yoursun.com/sebring/news/pioneers-paved-the-way/article_ca9b597e-9db6-11e9-b356-ef74c7d8e7c6.html</t>
        </is>
      </c>
    </row>
    <row r="179">
      <c r="A179" s="2" t="inlineStr">
        <is>
          <t>WUSF22</t>
        </is>
      </c>
      <c r="B179" s="2" t="inlineStr">
        <is>
          <t>WUSF, plans to dig DeSoto County's first phosphate mine on hold, 28 July 2022</t>
        </is>
      </c>
      <c r="C179" s="2" t="inlineStr">
        <is>
          <t>press</t>
        </is>
      </c>
      <c r="D179" s="2" t="inlineStr">
        <is>
          <t>https://www.wusf.org/environment/2022-07-28/plans-dig-desoto-county-first-phosphate-mine-on-hold</t>
        </is>
      </c>
    </row>
    <row r="180">
      <c r="A180" s="2" t="inlineStr">
        <is>
          <t>PRN12</t>
        </is>
      </c>
      <c r="B180" s="2" t="inlineStr">
        <is>
          <t>PR Newswire, Mosaic announces settlement of South Fort Meade phosphate mine litigation, 21 February 2012</t>
        </is>
      </c>
      <c r="C180" s="2" t="inlineStr">
        <is>
          <t>press</t>
        </is>
      </c>
      <c r="D180" s="2" t="inlineStr">
        <is>
          <t>https://www.prnewswire.com/news-releases/the-mosaic-company-announces-settlement-of-south-fort-meade-phosphate-mine-litigation-139878793.html</t>
        </is>
      </c>
    </row>
    <row r="181">
      <c r="A181" s="2" t="inlineStr">
        <is>
          <t>GPGA</t>
        </is>
      </c>
      <c r="B181" s="2" t="inlineStr">
        <is>
          <t>Growing Produce, grower achievement award: TKM Bengard Farms (Basore family; 1996 partnership)</t>
        </is>
      </c>
      <c r="C181" s="2" t="inlineStr">
        <is>
          <t>press</t>
        </is>
      </c>
      <c r="D181" s="2" t="inlineStr">
        <is>
          <t>https://www.growingproduce.com/vegetables/grower-achievement-award-stand-tall-and-deliver/</t>
        </is>
      </c>
    </row>
    <row r="182">
      <c r="A182" s="2" t="inlineStr">
        <is>
          <t>SCGH</t>
        </is>
      </c>
      <c r="B182" s="2" t="inlineStr">
        <is>
          <t>Specialty Crop Grower, a recipe for sustained success (Hundley Farms; John L. Hundley)</t>
        </is>
      </c>
      <c r="C182" s="2" t="inlineStr">
        <is>
          <t>press</t>
        </is>
      </c>
      <c r="D182" s="2" t="inlineStr">
        <is>
          <t>https://specialtycropgrower.com/hundley-hall-of-fame-sci-magazine/</t>
        </is>
      </c>
    </row>
    <row r="183">
      <c r="A183" s="2" t="inlineStr">
        <is>
          <t>SUNR</t>
        </is>
      </c>
      <c r="B183" s="2" t="inlineStr">
        <is>
          <t>Sunbelt Ag Expo, Rick Roth, Florida Farmer of the Year 2020 to 2021</t>
        </is>
      </c>
      <c r="C183" s="2" t="inlineStr">
        <is>
          <t>press</t>
        </is>
      </c>
      <c r="D183" s="2" t="inlineStr">
        <is>
          <t>https://sunbeltexpo.com/raymond-r-rick-roth-jr-florida-farmer-of-the-year-2020/</t>
        </is>
      </c>
    </row>
    <row r="184">
      <c r="A184" s="2" t="inlineStr">
        <is>
          <t>DHM</t>
        </is>
      </c>
      <c r="B184" s="2" t="inlineStr">
        <is>
          <t>Dairy Herd Management, the rich legacy of Florida's Larson Dairy</t>
        </is>
      </c>
      <c r="C184" s="2" t="inlineStr">
        <is>
          <t>press</t>
        </is>
      </c>
      <c r="D184" s="2" t="inlineStr">
        <is>
          <t>https://www.dairyherd.com/news/dairy-production/rich-legacy-floridas-larson-dairy</t>
        </is>
      </c>
    </row>
    <row r="185">
      <c r="A185" s="2" t="inlineStr">
        <is>
          <t>COWS</t>
        </is>
      </c>
      <c r="B185" s="2" t="inlineStr">
        <is>
          <t>Cowsmo, Louis Red Larson obituary (died 17 July 2020)</t>
        </is>
      </c>
      <c r="C185" s="2" t="inlineStr">
        <is>
          <t>press</t>
        </is>
      </c>
      <c r="D185" s="2" t="inlineStr">
        <is>
          <t>https://cowsmo.com/news/louis-red-larson-obituary/</t>
        </is>
      </c>
    </row>
    <row r="186">
      <c r="A186" s="2" t="inlineStr">
        <is>
          <t>WUFT26</t>
        </is>
      </c>
      <c r="B186" s="2" t="inlineStr">
        <is>
          <t>WUFT, how South Florida curbed dairy pollution in the 1980s, 25 March 2026 (the Dairy Rule and buyout)</t>
        </is>
      </c>
      <c r="C186" s="2" t="inlineStr">
        <is>
          <t>press</t>
        </is>
      </c>
      <c r="D186" s="2" t="inlineStr">
        <is>
          <t>https://www.wuft.org/environment/2026-03-25/deja-moo</t>
        </is>
      </c>
    </row>
    <row r="187">
      <c r="A187" s="2" t="inlineStr">
        <is>
          <t>MAC</t>
        </is>
      </c>
      <c r="B187" s="2" t="inlineStr">
        <is>
          <t>Morning Ag Clips, catchy new caladium cultivars from UF/IFAS</t>
        </is>
      </c>
      <c r="C187" s="2" t="inlineStr">
        <is>
          <t>press</t>
        </is>
      </c>
      <c r="D187" s="2" t="inlineStr">
        <is>
          <t>https://www.morningagclips.com/check-out-these-catchy-new-caladium-cultivars-from-uf-ifas/</t>
        </is>
      </c>
    </row>
    <row r="188">
      <c r="A188" s="2" t="inlineStr">
        <is>
          <t>GHM</t>
        </is>
      </c>
      <c r="B188" s="2" t="inlineStr">
        <is>
          <t>Greenhouse Management, UF ornamental breeding program unveils its 50th and 51st caladiums</t>
        </is>
      </c>
      <c r="C188" s="2" t="inlineStr">
        <is>
          <t>press</t>
        </is>
      </c>
      <c r="D188" s="2" t="inlineStr">
        <is>
          <t>https://www.greenhousemag.com/news/university-florida-ornamental-breeding-program-new-caladiums-zhanao-deng/</t>
        </is>
      </c>
    </row>
    <row r="189">
      <c r="A189" s="2" t="inlineStr">
        <is>
          <t>SEAGL</t>
        </is>
      </c>
      <c r="B189" s="2" t="inlineStr">
        <is>
          <t>Southeast AgNET, DeSantis and Cabinet back land deals, 30 March 2022 (Lykes Fisheating Creek basin easement, 6,864 acres, 10.6 million dollars)</t>
        </is>
      </c>
      <c r="C189" s="2" t="inlineStr">
        <is>
          <t>press</t>
        </is>
      </c>
      <c r="D189" s="2" t="inlineStr">
        <is>
          <t>https://southeastagnet.com/2022/03/30/desantis-cabinet-back-land-deals/</t>
        </is>
      </c>
    </row>
    <row r="190">
      <c r="A190" s="2" t="inlineStr">
        <is>
          <t>SEAGG1</t>
        </is>
      </c>
      <c r="B190" s="2" t="inlineStr">
        <is>
          <t>Southeast AgNET, grower trials: John Gose, Lykes Bros, Highlands County, 4 December 2006</t>
        </is>
      </c>
      <c r="C190" s="2" t="inlineStr">
        <is>
          <t>press</t>
        </is>
      </c>
      <c r="D190" s="2" t="inlineStr">
        <is>
          <t>https://southeastagnet.com/2006/12/04/grower-trials-4-john-gose-lykes-bros-highlands-co/</t>
        </is>
      </c>
    </row>
    <row r="191">
      <c r="A191" s="2" t="inlineStr">
        <is>
          <t>SEAGG2</t>
        </is>
      </c>
      <c r="B191" s="2" t="inlineStr">
        <is>
          <t>Southeast AgNET, recent Florida Heartland freeze, area citrus growers report, 23 February 2007</t>
        </is>
      </c>
      <c r="C191" s="2" t="inlineStr">
        <is>
          <t>press</t>
        </is>
      </c>
      <c r="D191" s="2" t="inlineStr">
        <is>
          <t>https://southeastagnet.com/2007/02/23/recent-fl-heartland-freeze-area-citrus-growers-report/</t>
        </is>
      </c>
    </row>
    <row r="192">
      <c r="A192" s="2" t="inlineStr">
        <is>
          <t>SSMAG</t>
        </is>
      </c>
      <c r="B192" s="2" t="inlineStr">
        <is>
          <t>Site Selection Magazine, the sweet spot for global trade (Florida's Heartland REDI)</t>
        </is>
      </c>
      <c r="C192" s="2" t="inlineStr">
        <is>
          <t>press</t>
        </is>
      </c>
      <c r="D192" s="2" t="inlineStr">
        <is>
          <t>https://siteselection.com/the-sweet-spot-for-global-trade/</t>
        </is>
      </c>
    </row>
    <row r="193">
      <c r="A193" s="2" t="inlineStr">
        <is>
          <t>HERCT</t>
        </is>
      </c>
      <c r="B193" s="2" t="inlineStr">
        <is>
          <t>Herald-Advocate, riders cross Hardee County on the annual Cracker Trail ride</t>
        </is>
      </c>
      <c r="C193" s="2" t="inlineStr">
        <is>
          <t>press</t>
        </is>
      </c>
      <c r="D193" s="2" t="inlineStr">
        <is>
          <t>https://www.theheraldadvocate.com/news/riders-cross-hardee-county-on-annual-cracker-trail-ride/article_4ca6b4ca-d0d1-11ee-8901-effc43fd9bd0.html</t>
        </is>
      </c>
    </row>
    <row r="194">
      <c r="A194" s="2" t="inlineStr">
        <is>
          <t>LONCT</t>
        </is>
      </c>
      <c r="B194" s="2" t="inlineStr">
        <is>
          <t>Lake Okeechobee News, annual Cracker Trail ride to pass through Okeechobee County</t>
        </is>
      </c>
      <c r="C194" s="2" t="inlineStr">
        <is>
          <t>press</t>
        </is>
      </c>
      <c r="D194" s="2" t="inlineStr">
        <is>
          <t>https://lakeonews.com/stories/annual-cracker-trail-ride-to-pass-through-okeechobee-county,71789</t>
        </is>
      </c>
    </row>
    <row r="195">
      <c r="A195" s="2" t="inlineStr">
        <is>
          <t>FRFL</t>
        </is>
      </c>
      <c r="B195" s="2" t="inlineStr">
        <is>
          <t>Florida Rambler, Swamp Cabbage Festival, LaBelle</t>
        </is>
      </c>
      <c r="C195" s="2" t="inlineStr">
        <is>
          <t>press</t>
        </is>
      </c>
      <c r="D195" s="2" t="inlineStr">
        <is>
          <t>https://www.floridarambler.com/florida-festivals/swamp-cabbage-festival-labelle/</t>
        </is>
      </c>
    </row>
    <row r="196">
      <c r="A196" s="2" t="inlineStr">
        <is>
          <t>BDBPB</t>
        </is>
      </c>
      <c r="B196" s="2" t="inlineStr">
        <is>
          <t>Business Development Board of Palm Beach County, agribusiness (western county production leadership; 456,001 acres in agriculture)</t>
        </is>
      </c>
      <c r="C196" s="2" t="inlineStr">
        <is>
          <t>press</t>
        </is>
      </c>
      <c r="D196" s="2" t="inlineStr">
        <is>
          <t>https://bdb.org/industries/agribusiness/</t>
        </is>
      </c>
    </row>
    <row r="197">
      <c r="A197" s="2" t="inlineStr">
        <is>
          <t>PNMC</t>
        </is>
      </c>
      <c r="B197" s="2" t="inlineStr">
        <is>
          <t>Perishable News, from 1929 to 2015 and beyond, Miami's McArthur Dairy</t>
        </is>
      </c>
      <c r="C197" s="2" t="inlineStr">
        <is>
          <t>press</t>
        </is>
      </c>
      <c r="D197" s="2" t="inlineStr">
        <is>
          <t>https://perishablenews.com/dairy/from-1929-to-2015-beyond-miamis-mcarthur-dairys-got-milk/</t>
        </is>
      </c>
    </row>
    <row r="198">
      <c r="A198" s="2" t="inlineStr">
        <is>
          <t>WUSS</t>
        </is>
      </c>
      <c r="B198" s="2" t="inlineStr">
        <is>
          <t>Wikipedia, U.S. Sugar</t>
        </is>
      </c>
      <c r="C198" s="2" t="inlineStr">
        <is>
          <t>reference</t>
        </is>
      </c>
      <c r="D198" s="2" t="inlineStr">
        <is>
          <t>https://en.wikipedia.org/wiki/U.S._Sugar</t>
        </is>
      </c>
    </row>
    <row r="199">
      <c r="A199" s="2" t="inlineStr">
        <is>
          <t>JMFS</t>
        </is>
      </c>
      <c r="B199" s="2" t="inlineStr">
        <is>
          <t>Florida sugar industry background, jaimemontilla.com (documented private research history; corroborated where possible)</t>
        </is>
      </c>
      <c r="C199" s="2" t="inlineStr">
        <is>
          <t>reference</t>
        </is>
      </c>
      <c r="D199" s="2" t="inlineStr">
        <is>
          <t>https://www.jaimemontilla.com/florida-sugar-industry-background</t>
        </is>
      </c>
    </row>
    <row r="200">
      <c r="A200" s="2" t="inlineStr">
        <is>
          <t>FHS29</t>
        </is>
      </c>
      <c r="B200" s="2" t="inlineStr">
        <is>
          <t>Florida Historical Society, grand opening of the sugar mill in Clewiston, 19 January 1929</t>
        </is>
      </c>
      <c r="C200" s="2" t="inlineStr">
        <is>
          <t>reference</t>
        </is>
      </c>
      <c r="D200" s="2" t="inlineStr">
        <is>
          <t>https://myfloridahistory.org/date-in-history/january-19-1929/grand-opening-sugar-mill-clewiston</t>
        </is>
      </c>
    </row>
    <row r="201">
      <c r="A201" s="2" t="inlineStr">
        <is>
          <t>ENCFC</t>
        </is>
      </c>
      <c r="B201" s="2" t="inlineStr">
        <is>
          <t>Encyclopedia.com, Florida Crystals Inc</t>
        </is>
      </c>
      <c r="C201" s="2" t="inlineStr">
        <is>
          <t>reference</t>
        </is>
      </c>
      <c r="D201" s="2" t="inlineStr">
        <is>
          <t>https://www.encyclopedia.com/books/politics-and-business-magazines/florida-crystals-inc</t>
        </is>
      </c>
    </row>
    <row r="202">
      <c r="A202" s="2" t="inlineStr">
        <is>
          <t>WFAN</t>
        </is>
      </c>
      <c r="B202" s="2" t="inlineStr">
        <is>
          <t>Wikipedia, Fanjul family and Fanjul brothers</t>
        </is>
      </c>
      <c r="C202" s="2" t="inlineStr">
        <is>
          <t>reference</t>
        </is>
      </c>
      <c r="D202" s="2" t="inlineStr">
        <is>
          <t>https://en.wikipedia.org/wiki/Fanjul_family</t>
        </is>
      </c>
    </row>
    <row r="203">
      <c r="A203" s="2" t="inlineStr">
        <is>
          <t>WSCGC</t>
        </is>
      </c>
      <c r="B203" s="2" t="inlineStr">
        <is>
          <t>Wikipedia, Sugar Cane Growers Cooperative of Florida (chartered July 1960; Glades Sugar House opened 22 November 1962)</t>
        </is>
      </c>
      <c r="C203" s="2" t="inlineStr">
        <is>
          <t>reference</t>
        </is>
      </c>
      <c r="D203" s="2" t="inlineStr">
        <is>
          <t>https://en.wikipedia.org/wiki/Sugar_Cane_Growers_Cooperative_of_Florida</t>
        </is>
      </c>
    </row>
    <row r="204">
      <c r="A204" s="2" t="inlineStr">
        <is>
          <t>CLUIB</t>
        </is>
      </c>
      <c r="B204" s="2" t="inlineStr">
        <is>
          <t>Center for Land Use Interpretation, Bryant Sugar Mill site</t>
        </is>
      </c>
      <c r="C204" s="2" t="inlineStr">
        <is>
          <t>reference</t>
        </is>
      </c>
      <c r="D204" s="2" t="inlineStr">
        <is>
          <t>https://clui.org/newsletter/winter-2022/lake-okeechobee/points-interest-around-lake-okeechobee/bryant-sugar-mill</t>
        </is>
      </c>
    </row>
    <row r="205">
      <c r="A205" s="2" t="inlineStr">
        <is>
          <t>CLUIO</t>
        </is>
      </c>
      <c r="B205" s="2" t="inlineStr">
        <is>
          <t>Center for Land Use Interpretation, Okeelanta sugar plant</t>
        </is>
      </c>
      <c r="C205" s="2" t="inlineStr">
        <is>
          <t>reference</t>
        </is>
      </c>
      <c r="D205" s="2" t="inlineStr">
        <is>
          <t>https://clui.org/newsletter/winter-2022/lake-okeechobee/points-interest-around-lake-okeechobee/okeelanta-sugar-plant</t>
        </is>
      </c>
    </row>
    <row r="206">
      <c r="A206" s="2" t="inlineStr">
        <is>
          <t>CLUIS</t>
        </is>
      </c>
      <c r="B206" s="2" t="inlineStr">
        <is>
          <t>Center for Land Use Interpretation, Osceola sugar mill</t>
        </is>
      </c>
      <c r="C206" s="2" t="inlineStr">
        <is>
          <t>reference</t>
        </is>
      </c>
      <c r="D206" s="2" t="inlineStr">
        <is>
          <t>https://clui.org/newsletter/winter-2022/lake-okeechobee/points-interest-around-lake-okeechobee/osceola-sugar-mill</t>
        </is>
      </c>
    </row>
    <row r="207">
      <c r="A207" s="2" t="inlineStr">
        <is>
          <t>WSCFE</t>
        </is>
      </c>
      <c r="B207" s="2" t="inlineStr">
        <is>
          <t>Wikipedia, South Central Florida Express (171 miles; U.S. Sugar purchase 17 September 1994)</t>
        </is>
      </c>
      <c r="C207" s="2" t="inlineStr">
        <is>
          <t>reference</t>
        </is>
      </c>
      <c r="D207" s="2" t="inlineStr">
        <is>
          <t>https://en.wikipedia.org/wiki/South_Central_Florida_Express</t>
        </is>
      </c>
    </row>
    <row r="208">
      <c r="A208" s="2" t="inlineStr">
        <is>
          <t>WIMP</t>
        </is>
      </c>
      <c r="B208" s="2" t="inlineStr">
        <is>
          <t>Wikipedia, Imperial Sugar</t>
        </is>
      </c>
      <c r="C208" s="2" t="inlineStr">
        <is>
          <t>reference</t>
        </is>
      </c>
      <c r="D208" s="2" t="inlineStr">
        <is>
          <t>https://en.wikipedia.org/wiki/Imperial_Sugar</t>
        </is>
      </c>
    </row>
    <row r="209">
      <c r="A209" s="2" t="inlineStr">
        <is>
          <t>ELCT</t>
        </is>
      </c>
      <c r="B209" s="2" t="inlineStr">
        <is>
          <t>Everglades Law Center timeline, the Talisman purchase</t>
        </is>
      </c>
      <c r="C209" s="2" t="inlineStr">
        <is>
          <t>reference</t>
        </is>
      </c>
      <c r="D209" s="2" t="inlineStr">
        <is>
          <t>https://evergladeslaw.org/timeline/interior-department-state-florida-finalize-deal-purchase-talisman-property/</t>
        </is>
      </c>
    </row>
    <row r="210">
      <c r="A210" s="2" t="inlineStr">
        <is>
          <t>WEAA</t>
        </is>
      </c>
      <c r="B210" s="2" t="inlineStr">
        <is>
          <t>Wikipedia, Everglades Agricultural Area (established under the 1948 Central and Southern Florida Project)</t>
        </is>
      </c>
      <c r="C210" s="2" t="inlineStr">
        <is>
          <t>reference</t>
        </is>
      </c>
      <c r="D210" s="2" t="inlineStr">
        <is>
          <t>https://en.wikipedia.org/wiki/Everglades_Agricultural_Area</t>
        </is>
      </c>
    </row>
    <row r="211">
      <c r="A211" s="2" t="inlineStr">
        <is>
          <t>WHHD</t>
        </is>
      </c>
      <c r="B211" s="2" t="inlineStr">
        <is>
          <t>Wikipedia, Herbert Hoover Dike (1926 and 1928 hurricanes; levees built 1932 to 1938)</t>
        </is>
      </c>
      <c r="C211" s="2" t="inlineStr">
        <is>
          <t>reference</t>
        </is>
      </c>
      <c r="D211" s="2" t="inlineStr">
        <is>
          <t>https://en.wikipedia.org/wiki/Herbert_Hoover_Dike</t>
        </is>
      </c>
    </row>
    <row r="212">
      <c r="A212" s="2" t="inlineStr">
        <is>
          <t>WMOTT</t>
        </is>
      </c>
      <c r="B212" s="2" t="inlineStr">
        <is>
          <t>Wikipedia, Charles Stewart Mott</t>
        </is>
      </c>
      <c r="C212" s="2" t="inlineStr">
        <is>
          <t>reference</t>
        </is>
      </c>
      <c r="D212" s="2" t="inlineStr">
        <is>
          <t>https://en.wikipedia.org/wiki/Charles_Stewart_Mott</t>
        </is>
      </c>
    </row>
    <row r="213">
      <c r="A213" s="2" t="inlineStr">
        <is>
          <t>PBCH1</t>
        </is>
      </c>
      <c r="B213" s="2" t="inlineStr">
        <is>
          <t>Palm Beach County History Online, Canal Point</t>
        </is>
      </c>
      <c r="C213" s="2" t="inlineStr">
        <is>
          <t>reference</t>
        </is>
      </c>
      <c r="D213" s="2" t="inlineStr">
        <is>
          <t>https://education.pbchistory.org/pbc_community/canal-point/</t>
        </is>
      </c>
    </row>
    <row r="214">
      <c r="A214" s="2" t="inlineStr">
        <is>
          <t>PBCH2</t>
        </is>
      </c>
      <c r="B214" s="2" t="inlineStr">
        <is>
          <t>Palm Beach County History Online, South Bay</t>
        </is>
      </c>
      <c r="C214" s="2" t="inlineStr">
        <is>
          <t>reference</t>
        </is>
      </c>
      <c r="D214" s="2" t="inlineStr">
        <is>
          <t>https://education.pbchistory.org/pbc_community/south-bay/</t>
        </is>
      </c>
    </row>
    <row r="215">
      <c r="A215" s="2" t="inlineStr">
        <is>
          <t>PBCH3</t>
        </is>
      </c>
      <c r="B215" s="2" t="inlineStr">
        <is>
          <t>Palm Beach County History Online, draining the Everglades (Everglades Drainage District, 1907)</t>
        </is>
      </c>
      <c r="C215" s="2" t="inlineStr">
        <is>
          <t>reference</t>
        </is>
      </c>
      <c r="D215" s="2" t="inlineStr">
        <is>
          <t>https://education.pbchistory.org/draining-the-everglades/</t>
        </is>
      </c>
    </row>
    <row r="216">
      <c r="A216" s="2" t="inlineStr">
        <is>
          <t>SJH</t>
        </is>
      </c>
      <c r="B216" s="2" t="inlineStr">
        <is>
          <t>St. Johns River Water Management District, Florida water management history 1900 to 1949</t>
        </is>
      </c>
      <c r="C216" s="2" t="inlineStr">
        <is>
          <t>official</t>
        </is>
      </c>
      <c r="D216" s="2" t="inlineStr">
        <is>
          <t>https://www.sjrwmd.com/history/1900-1949/</t>
        </is>
      </c>
    </row>
    <row r="217">
      <c r="A217" s="2" t="inlineStr">
        <is>
          <t>WDRAIN</t>
        </is>
      </c>
      <c r="B217" s="2" t="inlineStr">
        <is>
          <t>Wikipedia, draining and development of the Everglades</t>
        </is>
      </c>
      <c r="C217" s="2" t="inlineStr">
        <is>
          <t>reference</t>
        </is>
      </c>
      <c r="D217" s="2" t="inlineStr">
        <is>
          <t>https://en.wikipedia.org/wiki/Draining_and_development_of_the_Everglades</t>
        </is>
      </c>
    </row>
    <row r="218">
      <c r="A218" s="2" t="inlineStr">
        <is>
          <t>WDIS</t>
        </is>
      </c>
      <c r="B218" s="2" t="inlineStr">
        <is>
          <t>Wikipedia, Hamilton Disston (1881 purchase of 4 million acres at 25 cents an acre)</t>
        </is>
      </c>
      <c r="C218" s="2" t="inlineStr">
        <is>
          <t>reference</t>
        </is>
      </c>
      <c r="D218" s="2" t="inlineStr">
        <is>
          <t>https://en.wikipedia.org/wiki/Hamilton_Disston</t>
        </is>
      </c>
    </row>
    <row r="219">
      <c r="A219" s="2" t="inlineStr">
        <is>
          <t>WBHG</t>
        </is>
      </c>
      <c r="B219" s="2" t="inlineStr">
        <is>
          <t>Wikipedia, Ben Hill Griffin Jr</t>
        </is>
      </c>
      <c r="C219" s="2" t="inlineStr">
        <is>
          <t>reference</t>
        </is>
      </c>
      <c r="D219" s="2" t="inlineStr">
        <is>
          <t>https://en.wikipedia.org/wiki/Ben_Hill_Griffin_Jr.</t>
        </is>
      </c>
    </row>
    <row r="220">
      <c r="A220" s="2" t="inlineStr">
        <is>
          <t>WALICO</t>
        </is>
      </c>
      <c r="B220" s="2" t="inlineStr">
        <is>
          <t>Wikipedia, Alico Inc</t>
        </is>
      </c>
      <c r="C220" s="2" t="inlineStr">
        <is>
          <t>reference</t>
        </is>
      </c>
      <c r="D220" s="2" t="inlineStr">
        <is>
          <t>https://en.wikipedia.org/wiki/Alico,_Inc.</t>
        </is>
      </c>
    </row>
    <row r="221">
      <c r="A221" s="2" t="inlineStr">
        <is>
          <t>KRCH</t>
        </is>
      </c>
      <c r="B221" s="2" t="inlineStr">
        <is>
          <t>King Ranch Inc company history (company-histories.com; Running W Citrus 1993; Consolidated Citrus 1998 with Collier interests and Turner Foods groves)</t>
        </is>
      </c>
      <c r="C221" s="2" t="inlineStr">
        <is>
          <t>reference</t>
        </is>
      </c>
      <c r="D221" s="2" t="inlineStr">
        <is>
          <t>https://www.company-histories.com/King-Ranch-Inc-Company-History.html</t>
        </is>
      </c>
    </row>
    <row r="222">
      <c r="A222" s="2" t="inlineStr">
        <is>
          <t>WKR</t>
        </is>
      </c>
      <c r="B222" s="2" t="inlineStr">
        <is>
          <t>Wikipedia, King Ranch</t>
        </is>
      </c>
      <c r="C222" s="2" t="inlineStr">
        <is>
          <t>reference</t>
        </is>
      </c>
      <c r="D222" s="2" t="inlineStr">
        <is>
          <t>https://en.wikipedia.org/wiki/King_Ranch</t>
        </is>
      </c>
    </row>
    <row r="223">
      <c r="A223" s="2" t="inlineStr">
        <is>
          <t>WLYK</t>
        </is>
      </c>
      <c r="B223" s="2" t="inlineStr">
        <is>
          <t>Wikipedia, Lykes Brothers</t>
        </is>
      </c>
      <c r="C223" s="2" t="inlineStr">
        <is>
          <t>reference</t>
        </is>
      </c>
      <c r="D223" s="2" t="inlineStr">
        <is>
          <t>https://en.wikipedia.org/wiki/Lykes_Brothers</t>
        </is>
      </c>
    </row>
    <row r="224">
      <c r="A224" s="2" t="inlineStr">
        <is>
          <t>WCARL</t>
        </is>
      </c>
      <c r="B224" s="2" t="inlineStr">
        <is>
          <t>Wikipedia, Doyle E. Carlton</t>
        </is>
      </c>
      <c r="C224" s="2" t="inlineStr">
        <is>
          <t>reference</t>
        </is>
      </c>
      <c r="D224" s="2" t="inlineStr">
        <is>
          <t>https://en.wikipedia.org/wiki/Doyle_E._Carlton</t>
        </is>
      </c>
    </row>
    <row r="225">
      <c r="A225" s="2" t="inlineStr">
        <is>
          <t>WCARLJ</t>
        </is>
      </c>
      <c r="B225" s="2" t="inlineStr">
        <is>
          <t>Wikipedia, Doyle E. Carlton Jr</t>
        </is>
      </c>
      <c r="C225" s="2" t="inlineStr">
        <is>
          <t>reference</t>
        </is>
      </c>
      <c r="D225" s="2" t="inlineStr">
        <is>
          <t>https://en.wikipedia.org/wiki/Doyle_E._Carlton_Jr.</t>
        </is>
      </c>
    </row>
    <row r="226">
      <c r="A226" s="2" t="inlineStr">
        <is>
          <t>AGHOFC</t>
        </is>
      </c>
      <c r="B226" s="2" t="inlineStr">
        <is>
          <t>Florida Agricultural Hall of Fame, Doyle Carlton (1991)</t>
        </is>
      </c>
      <c r="C226" s="2" t="inlineStr">
        <is>
          <t>reference</t>
        </is>
      </c>
      <c r="D226" s="2" t="inlineStr">
        <is>
          <t>https://floridaaghalloffame.org/1991/10/doyle-carlton/</t>
        </is>
      </c>
    </row>
    <row r="227">
      <c r="A227" s="2" t="inlineStr">
        <is>
          <t>AGHOFP</t>
        </is>
      </c>
      <c r="B227" s="2" t="inlineStr">
        <is>
          <t>Florida Agricultural Hall of Fame, Pete Clemons (2011)</t>
        </is>
      </c>
      <c r="C227" s="2" t="inlineStr">
        <is>
          <t>reference</t>
        </is>
      </c>
      <c r="D227" s="2" t="inlineStr">
        <is>
          <t>https://floridaaghalloffame.org/2011/11/pete-clemons/</t>
        </is>
      </c>
    </row>
    <row r="228">
      <c r="A228" s="2" t="inlineStr">
        <is>
          <t>AGHOFM</t>
        </is>
      </c>
      <c r="B228" s="2" t="inlineStr">
        <is>
          <t>Florida Agricultural Hall of Fame, James Neville McArthur (2006)</t>
        </is>
      </c>
      <c r="C228" s="2" t="inlineStr">
        <is>
          <t>reference</t>
        </is>
      </c>
      <c r="D228" s="2" t="inlineStr">
        <is>
          <t>https://floridaaghalloffame.org/2006/11/james-neville-mcarthur/</t>
        </is>
      </c>
    </row>
    <row r="229">
      <c r="A229" s="2" t="inlineStr">
        <is>
          <t>AGHOFH</t>
        </is>
      </c>
      <c r="B229" s="2" t="inlineStr">
        <is>
          <t>Florida Agricultural Hall of Fame, John L. Hundley (2022 class)</t>
        </is>
      </c>
      <c r="C229" s="2" t="inlineStr">
        <is>
          <t>reference</t>
        </is>
      </c>
      <c r="D229" s="2" t="inlineStr">
        <is>
          <t>https://floridaaghalloffame.org/2021/10/john-l-hundley/</t>
        </is>
      </c>
    </row>
    <row r="230">
      <c r="A230" s="2" t="inlineStr">
        <is>
          <t>AGHOFW</t>
        </is>
      </c>
      <c r="B230" s="2" t="inlineStr">
        <is>
          <t>Florida Agricultural Hall of Fame, George Wedgworth (1994)</t>
        </is>
      </c>
      <c r="C230" s="2" t="inlineStr">
        <is>
          <t>reference</t>
        </is>
      </c>
      <c r="D230" s="2" t="inlineStr">
        <is>
          <t>https://floridaaghalloffame.org/1994/10/george-wedgworth/</t>
        </is>
      </c>
    </row>
    <row r="231">
      <c r="A231" s="2" t="inlineStr">
        <is>
          <t>AGHOFR</t>
        </is>
      </c>
      <c r="B231" s="2" t="inlineStr">
        <is>
          <t>Florida Agricultural Hall of Fame, Ruth Wedgworth (1988)</t>
        </is>
      </c>
      <c r="C231" s="2" t="inlineStr">
        <is>
          <t>reference</t>
        </is>
      </c>
      <c r="D231" s="2" t="inlineStr">
        <is>
          <t>https://floridaaghalloffame.org/1988/10/ruth-wedgworth/</t>
        </is>
      </c>
    </row>
    <row r="232">
      <c r="A232" s="2" t="inlineStr">
        <is>
          <t>AGHOFL</t>
        </is>
      </c>
      <c r="B232" s="2" t="inlineStr">
        <is>
          <t>Florida Agricultural Hall of Fame, Louis Larson (1981)</t>
        </is>
      </c>
      <c r="C232" s="2" t="inlineStr">
        <is>
          <t>reference</t>
        </is>
      </c>
      <c r="D232" s="2" t="inlineStr">
        <is>
          <t>https://floridaaghalloffame.org/1981/10/louis-larson/</t>
        </is>
      </c>
    </row>
    <row r="233">
      <c r="A233" s="2" t="inlineStr">
        <is>
          <t>FHBP</t>
        </is>
      </c>
      <c r="B233" s="2" t="inlineStr">
        <is>
          <t>Florida History Blog, the Parker brothers ranch of DeSoto County</t>
        </is>
      </c>
      <c r="C233" s="2" t="inlineStr">
        <is>
          <t>reference</t>
        </is>
      </c>
      <c r="D233" s="2" t="inlineStr">
        <is>
          <t>https://floridahistoryblog.com/the-parker-brothers-of-desoto-county/</t>
        </is>
      </c>
    </row>
    <row r="234">
      <c r="A234" s="2" t="inlineStr">
        <is>
          <t>FHBW</t>
        </is>
      </c>
      <c r="B234" s="2" t="inlineStr">
        <is>
          <t>Florida History Blog, Wauchula</t>
        </is>
      </c>
      <c r="C234" s="2" t="inlineStr">
        <is>
          <t>reference</t>
        </is>
      </c>
      <c r="D234" s="2" t="inlineStr">
        <is>
          <t>https://floridahistoryblog.com/cities/wauchula/</t>
        </is>
      </c>
    </row>
    <row r="235">
      <c r="A235" s="2" t="inlineStr">
        <is>
          <t>WHEN</t>
        </is>
      </c>
      <c r="B235" s="2" t="inlineStr">
        <is>
          <t>Wikipedia, Francis A. Hendry</t>
        </is>
      </c>
      <c r="C235" s="2" t="inlineStr">
        <is>
          <t>reference</t>
        </is>
      </c>
      <c r="D235" s="2" t="inlineStr">
        <is>
          <t>https://en.wikipedia.org/wiki/Francis_A._Hendry</t>
        </is>
      </c>
    </row>
    <row r="236">
      <c r="A236" s="2" t="inlineStr">
        <is>
          <t>FLMR</t>
        </is>
      </c>
      <c r="B236" s="2" t="inlineStr">
        <is>
          <t>Florida Memory, Florida cattle ranching photo exhibit</t>
        </is>
      </c>
      <c r="C236" s="2" t="inlineStr">
        <is>
          <t>reference</t>
        </is>
      </c>
      <c r="D236" s="2" t="inlineStr">
        <is>
          <t>https://www.floridamemory.com/learn/exhibits/photo_exhibits/ranching/</t>
        </is>
      </c>
    </row>
    <row r="237">
      <c r="A237" s="2" t="inlineStr">
        <is>
          <t>IFASCR</t>
        </is>
      </c>
      <c r="B237" s="2" t="inlineStr">
        <is>
          <t>UF/IFAS blog, Cracker: extension, beef cattle and the end of Florida's open range (1949 fence law)</t>
        </is>
      </c>
      <c r="C237" s="2" t="inlineStr">
        <is>
          <t>reference</t>
        </is>
      </c>
      <c r="D237" s="2" t="inlineStr">
        <is>
          <t>https://blogs.ifas.ufl.edu/ifascomm/2014/07/10/cracker-extension-beef-cattle-and-the-end-of-floridas-open-range/</t>
        </is>
      </c>
    </row>
    <row r="238">
      <c r="A238" s="2" t="inlineStr">
        <is>
          <t>DCHS</t>
        </is>
      </c>
      <c r="B238" s="2" t="inlineStr">
        <is>
          <t>DeSoto County Historical Society, Arcadia All-Florida Rodeo</t>
        </is>
      </c>
      <c r="C238" s="2" t="inlineStr">
        <is>
          <t>reference</t>
        </is>
      </c>
      <c r="D238" s="2" t="inlineStr">
        <is>
          <t>https://historicdesoto.org/event/arcadia-all-florida-rodeo/</t>
        </is>
      </c>
    </row>
    <row r="239">
      <c r="A239" s="2" t="inlineStr">
        <is>
          <t>WCTR</t>
        </is>
      </c>
      <c r="B239" s="2" t="inlineStr">
        <is>
          <t>Wikipedia, Florida Cracker Trail</t>
        </is>
      </c>
      <c r="C239" s="2" t="inlineStr">
        <is>
          <t>reference</t>
        </is>
      </c>
      <c r="D239" s="2" t="inlineStr">
        <is>
          <t>https://en.wikipedia.org/wiki/Florida_Cracker_Trail</t>
        </is>
      </c>
    </row>
    <row r="240">
      <c r="A240" s="2" t="inlineStr">
        <is>
          <t>FST</t>
        </is>
      </c>
      <c r="B240" s="2" t="inlineStr">
        <is>
          <t>Florida Seminole Tourism, the legacy of Red Barn and Seminole cattle (1936 starter herds at Brighton)</t>
        </is>
      </c>
      <c r="C240" s="2" t="inlineStr">
        <is>
          <t>reference</t>
        </is>
      </c>
      <c r="D240" s="2" t="inlineStr">
        <is>
          <t>https://floridaseminoletourism.com/red-barn-and-seminole-cattle/</t>
        </is>
      </c>
    </row>
    <row r="241">
      <c r="A241" s="2" t="inlineStr">
        <is>
          <t>WADAMS</t>
        </is>
      </c>
      <c r="B241" s="2" t="inlineStr">
        <is>
          <t>Wikipedia, Adams Ranch (founded 1937; Braford breed from 1947)</t>
        </is>
      </c>
      <c r="C241" s="2" t="inlineStr">
        <is>
          <t>reference</t>
        </is>
      </c>
      <c r="D241" s="2" t="inlineStr">
        <is>
          <t>https://en.wikipedia.org/wiki/Adams_Ranch</t>
        </is>
      </c>
    </row>
    <row r="242">
      <c r="A242" s="2" t="inlineStr">
        <is>
          <t>WSEB</t>
        </is>
      </c>
      <c r="B242" s="2" t="inlineStr">
        <is>
          <t>Wikipedia, Sebring, Florida</t>
        </is>
      </c>
      <c r="C242" s="2" t="inlineStr">
        <is>
          <t>reference</t>
        </is>
      </c>
      <c r="D242" s="2" t="inlineStr">
        <is>
          <t>https://en.wikipedia.org/wiki/Sebring,_Florida</t>
        </is>
      </c>
    </row>
    <row r="243">
      <c r="A243" s="2" t="inlineStr">
        <is>
          <t>WAVP</t>
        </is>
      </c>
      <c r="B243" s="2" t="inlineStr">
        <is>
          <t>Wikipedia, Avon Park, Florida</t>
        </is>
      </c>
      <c r="C243" s="2" t="inlineStr">
        <is>
          <t>reference</t>
        </is>
      </c>
      <c r="D243" s="2" t="inlineStr">
        <is>
          <t>https://en.wikipedia.org/wiki/Avon_Park,_Florida</t>
        </is>
      </c>
    </row>
    <row r="244">
      <c r="A244" s="2" t="inlineStr">
        <is>
          <t>WLP</t>
        </is>
      </c>
      <c r="B244" s="2" t="inlineStr">
        <is>
          <t>Wikipedia, Lake Placid, Florida (Lake Stearns renamed 1927; 98 percent of the world's caladium bulbs as reported)</t>
        </is>
      </c>
      <c r="C244" s="2" t="inlineStr">
        <is>
          <t>reference</t>
        </is>
      </c>
      <c r="D244" s="2" t="inlineStr">
        <is>
          <t>https://en.wikipedia.org/wiki/Lake_Placid,_Florida</t>
        </is>
      </c>
    </row>
    <row r="245">
      <c r="A245" s="2" t="inlineStr">
        <is>
          <t>WFRO</t>
        </is>
      </c>
      <c r="B245" s="2" t="inlineStr">
        <is>
          <t>Wikipedia, Frostproof, Florida and history of Frostproof</t>
        </is>
      </c>
      <c r="C245" s="2" t="inlineStr">
        <is>
          <t>reference</t>
        </is>
      </c>
      <c r="D245" s="2" t="inlineStr">
        <is>
          <t>https://en.wikipedia.org/wiki/History_of_Frostproof,_Florida</t>
        </is>
      </c>
    </row>
    <row r="246">
      <c r="A246" s="2" t="inlineStr">
        <is>
          <t>WFM</t>
        </is>
      </c>
      <c r="B246" s="2" t="inlineStr">
        <is>
          <t>Wikipedia, Fort Meade, Florida</t>
        </is>
      </c>
      <c r="C246" s="2" t="inlineStr">
        <is>
          <t>reference</t>
        </is>
      </c>
      <c r="D246" s="2" t="inlineStr">
        <is>
          <t>https://en.wikipedia.org/wiki/Fort_Meade,_Florida</t>
        </is>
      </c>
    </row>
    <row r="247">
      <c r="A247" s="2" t="inlineStr">
        <is>
          <t>WWAU</t>
        </is>
      </c>
      <c r="B247" s="2" t="inlineStr">
        <is>
          <t>Wikipedia, Wauchula, Florida</t>
        </is>
      </c>
      <c r="C247" s="2" t="inlineStr">
        <is>
          <t>reference</t>
        </is>
      </c>
      <c r="D247" s="2" t="inlineStr">
        <is>
          <t>https://en.wikipedia.org/wiki/Wauchula,_Florida</t>
        </is>
      </c>
    </row>
    <row r="248">
      <c r="A248" s="2" t="inlineStr">
        <is>
          <t>WBG</t>
        </is>
      </c>
      <c r="B248" s="2" t="inlineStr">
        <is>
          <t>Wikipedia, Bowling Green, Florida</t>
        </is>
      </c>
      <c r="C248" s="2" t="inlineStr">
        <is>
          <t>reference</t>
        </is>
      </c>
      <c r="D248" s="2" t="inlineStr">
        <is>
          <t>https://en.wikipedia.org/wiki/Bowling_Green,_Florida</t>
        </is>
      </c>
    </row>
    <row r="249">
      <c r="A249" s="2" t="inlineStr">
        <is>
          <t>WZS</t>
        </is>
      </c>
      <c r="B249" s="2" t="inlineStr">
        <is>
          <t>Wikipedia, Zolfo Springs, Florida</t>
        </is>
      </c>
      <c r="C249" s="2" t="inlineStr">
        <is>
          <t>reference</t>
        </is>
      </c>
      <c r="D249" s="2" t="inlineStr">
        <is>
          <t>https://en.wikipedia.org/wiki/Zolfo_Springs,_Florida</t>
        </is>
      </c>
    </row>
    <row r="250">
      <c r="A250" s="2" t="inlineStr">
        <is>
          <t>WARC</t>
        </is>
      </c>
      <c r="B250" s="2" t="inlineStr">
        <is>
          <t>Wikipedia, Arcadia, Florida</t>
        </is>
      </c>
      <c r="C250" s="2" t="inlineStr">
        <is>
          <t>reference</t>
        </is>
      </c>
      <c r="D250" s="2" t="inlineStr">
        <is>
          <t>https://en.wikipedia.org/wiki/Arcadia,_Florida</t>
        </is>
      </c>
    </row>
    <row r="251">
      <c r="A251" s="2" t="inlineStr">
        <is>
          <t>WOKE</t>
        </is>
      </c>
      <c r="B251" s="2" t="inlineStr">
        <is>
          <t>Wikipedia, Okeechobee, Florida</t>
        </is>
      </c>
      <c r="C251" s="2" t="inlineStr">
        <is>
          <t>reference</t>
        </is>
      </c>
      <c r="D251" s="2" t="inlineStr">
        <is>
          <t>https://en.wikipedia.org/wiki/Okeechobee,_Florida</t>
        </is>
      </c>
    </row>
    <row r="252">
      <c r="A252" s="2" t="inlineStr">
        <is>
          <t>WOKC</t>
        </is>
      </c>
      <c r="B252" s="2" t="inlineStr">
        <is>
          <t>Wikipedia, Okeechobee County, Florida</t>
        </is>
      </c>
      <c r="C252" s="2" t="inlineStr">
        <is>
          <t>reference</t>
        </is>
      </c>
      <c r="D252" s="2" t="inlineStr">
        <is>
          <t>https://en.wikipedia.org/wiki/Okeechobee_County,_Florida</t>
        </is>
      </c>
    </row>
    <row r="253">
      <c r="A253" s="2" t="inlineStr">
        <is>
          <t>WMH</t>
        </is>
      </c>
      <c r="B253" s="2" t="inlineStr">
        <is>
          <t>Wikipedia, Moore Haven, Florida</t>
        </is>
      </c>
      <c r="C253" s="2" t="inlineStr">
        <is>
          <t>reference</t>
        </is>
      </c>
      <c r="D253" s="2" t="inlineStr">
        <is>
          <t>https://en.wikipedia.org/wiki/Moore_Haven,_Florida</t>
        </is>
      </c>
    </row>
    <row r="254">
      <c r="A254" s="2" t="inlineStr">
        <is>
          <t>WCLE</t>
        </is>
      </c>
      <c r="B254" s="2" t="inlineStr">
        <is>
          <t>Wikipedia, Clewiston, Florida</t>
        </is>
      </c>
      <c r="C254" s="2" t="inlineStr">
        <is>
          <t>reference</t>
        </is>
      </c>
      <c r="D254" s="2" t="inlineStr">
        <is>
          <t>https://en.wikipedia.org/wiki/Clewiston,_Florida</t>
        </is>
      </c>
    </row>
    <row r="255">
      <c r="A255" s="2" t="inlineStr">
        <is>
          <t>WLAB</t>
        </is>
      </c>
      <c r="B255" s="2" t="inlineStr">
        <is>
          <t>Wikipedia, LaBelle, Florida</t>
        </is>
      </c>
      <c r="C255" s="2" t="inlineStr">
        <is>
          <t>reference</t>
        </is>
      </c>
      <c r="D255" s="2" t="inlineStr">
        <is>
          <t>https://en.wikipedia.org/wiki/LaBelle,_Florida</t>
        </is>
      </c>
    </row>
    <row r="256">
      <c r="A256" s="2" t="inlineStr">
        <is>
          <t>WBGL</t>
        </is>
      </c>
      <c r="B256" s="2" t="inlineStr">
        <is>
          <t>Wikipedia, Belle Glade, Florida</t>
        </is>
      </c>
      <c r="C256" s="2" t="inlineStr">
        <is>
          <t>reference</t>
        </is>
      </c>
      <c r="D256" s="2" t="inlineStr">
        <is>
          <t>https://en.wikipedia.org/wiki/Belle_Glade,_Florida</t>
        </is>
      </c>
    </row>
    <row r="257">
      <c r="A257" s="2" t="inlineStr">
        <is>
          <t>WPAH</t>
        </is>
      </c>
      <c r="B257" s="2" t="inlineStr">
        <is>
          <t>Wikipedia, Pahokee, Florida</t>
        </is>
      </c>
      <c r="C257" s="2" t="inlineStr">
        <is>
          <t>reference</t>
        </is>
      </c>
      <c r="D257" s="2" t="inlineStr">
        <is>
          <t>https://en.wikipedia.org/wiki/Pahokee,_Florida</t>
        </is>
      </c>
    </row>
    <row r="258">
      <c r="A258" s="2" t="inlineStr">
        <is>
          <t>WSBY</t>
        </is>
      </c>
      <c r="B258" s="2" t="inlineStr">
        <is>
          <t>Wikipedia, South Bay, Florida</t>
        </is>
      </c>
      <c r="C258" s="2" t="inlineStr">
        <is>
          <t>reference</t>
        </is>
      </c>
      <c r="D258" s="2" t="inlineStr">
        <is>
          <t>https://en.wikipedia.org/wiki/South_Bay,_Florida</t>
        </is>
      </c>
    </row>
    <row r="259">
      <c r="A259" s="2" t="inlineStr">
        <is>
          <t>WCP</t>
        </is>
      </c>
      <c r="B259" s="2" t="inlineStr">
        <is>
          <t>Wikipedia, Canal Point, Florida</t>
        </is>
      </c>
      <c r="C259" s="2" t="inlineStr">
        <is>
          <t>reference</t>
        </is>
      </c>
      <c r="D259" s="2" t="inlineStr">
        <is>
          <t>https://en.wikipedia.org/wiki/Canal_Point,_Florida</t>
        </is>
      </c>
    </row>
    <row r="260">
      <c r="A260" s="2" t="inlineStr">
        <is>
          <t>WBRY</t>
        </is>
      </c>
      <c r="B260" s="2" t="inlineStr">
        <is>
          <t>Wikipedia, Bryant, Florida (mill town demolished 2016)</t>
        </is>
      </c>
      <c r="C260" s="2" t="inlineStr">
        <is>
          <t>reference</t>
        </is>
      </c>
      <c r="D260" s="2" t="inlineStr">
        <is>
          <t>https://en.wikipedia.org/wiki/Bryant,_Florida</t>
        </is>
      </c>
    </row>
    <row r="261">
      <c r="A261" s="2" t="inlineStr">
        <is>
          <t>WFSR</t>
        </is>
      </c>
      <c r="B261" s="2" t="inlineStr">
        <is>
          <t>Wikipedia, Florida Southern Railway (first train to Punta Gorda 24 July 1886)</t>
        </is>
      </c>
      <c r="C261" s="2" t="inlineStr">
        <is>
          <t>reference</t>
        </is>
      </c>
      <c r="D261" s="2" t="inlineStr">
        <is>
          <t>https://en.wikipedia.org/wiki/Florida_Southern_Railway</t>
        </is>
      </c>
    </row>
    <row r="262">
      <c r="A262" s="2" t="inlineStr">
        <is>
          <t>WHCB</t>
        </is>
      </c>
      <c r="B262" s="2" t="inlineStr">
        <is>
          <t>Wikipedia, Haines City Branch of the Atlantic Coast Line (complete to Sebring June 1912)</t>
        </is>
      </c>
      <c r="C262" s="2" t="inlineStr">
        <is>
          <t>reference</t>
        </is>
      </c>
      <c r="D262" s="2" t="inlineStr">
        <is>
          <t>https://en.wikipedia.org/wiki/Haines_City_Branch</t>
        </is>
      </c>
    </row>
    <row r="263">
      <c r="A263" s="2" t="inlineStr">
        <is>
          <t>WFWN</t>
        </is>
      </c>
      <c r="B263" s="2" t="inlineStr">
        <is>
          <t>Wikipedia, Florida Western and Northern Railroad (Seaboard, final spike 21 January 1925)</t>
        </is>
      </c>
      <c r="C263" s="2" t="inlineStr">
        <is>
          <t>reference</t>
        </is>
      </c>
      <c r="D263" s="2" t="inlineStr">
        <is>
          <t>https://en.wikipedia.org/wiki/Florida_Western_and_Northern_Railroad</t>
        </is>
      </c>
    </row>
    <row r="264">
      <c r="A264" s="2" t="inlineStr">
        <is>
          <t>WKVL</t>
        </is>
      </c>
      <c r="B264" s="2" t="inlineStr">
        <is>
          <t>Wikipedia, Kissimmee Valley Line (FEC to Okeechobee 1915; lake shore extension to Belle Glade by 1923)</t>
        </is>
      </c>
      <c r="C264" s="2" t="inlineStr">
        <is>
          <t>reference</t>
        </is>
      </c>
      <c r="D264" s="2" t="inlineStr">
        <is>
          <t>https://en.wikipedia.org/wiki/Kissimmee_Valley_Line</t>
        </is>
      </c>
    </row>
    <row r="265">
      <c r="A265" s="2" t="inlineStr">
        <is>
          <t>LAM4</t>
        </is>
      </c>
      <c r="B265" s="2" t="inlineStr">
        <is>
          <t>History of Okeechobee County, chapter 4 (lamartin.com; Tantie, the FEC arrival 4 January 1915)</t>
        </is>
      </c>
      <c r="C265" s="2" t="inlineStr">
        <is>
          <t>book</t>
        </is>
      </c>
      <c r="D265" s="2" t="inlineStr">
        <is>
          <t>https://www.lamartin.com/history/history_of_okeechobee_county/chapter4.htm</t>
        </is>
      </c>
    </row>
    <row r="266">
      <c r="A266" s="2" t="inlineStr">
        <is>
          <t>LAM6</t>
        </is>
      </c>
      <c r="B266" s="2" t="inlineStr">
        <is>
          <t>History of Okeechobee County, chapter 6 (Speckled Perch Festival since 1965)</t>
        </is>
      </c>
      <c r="C266" s="2" t="inlineStr">
        <is>
          <t>book</t>
        </is>
      </c>
      <c r="D266" s="2" t="inlineStr">
        <is>
          <t>https://www.lamartin.com/history/history_of_okeechobee_county/chapter6.htm</t>
        </is>
      </c>
    </row>
    <row r="267">
      <c r="A267" s="2" t="inlineStr">
        <is>
          <t>WFDACS</t>
        </is>
      </c>
      <c r="B267" s="2" t="inlineStr">
        <is>
          <t>Wikipedia, Florida Department of Agriculture and Consumer Services</t>
        </is>
      </c>
      <c r="C267" s="2" t="inlineStr">
        <is>
          <t>reference</t>
        </is>
      </c>
      <c r="D267" s="2" t="inlineStr">
        <is>
          <t>https://en.wikipedia.org/wiki/Florida_Department_of_Agriculture_and_Consumer_Services</t>
        </is>
      </c>
    </row>
    <row r="268">
      <c r="A268" s="2" t="inlineStr">
        <is>
          <t>WFDOC</t>
        </is>
      </c>
      <c r="B268" s="2" t="inlineStr">
        <is>
          <t>Wikipedia, Florida Department of Citrus</t>
        </is>
      </c>
      <c r="C268" s="2" t="inlineStr">
        <is>
          <t>reference</t>
        </is>
      </c>
      <c r="D268" s="2" t="inlineStr">
        <is>
          <t>https://en.wikipedia.org/wiki/Florida_Department_of_Citrus</t>
        </is>
      </c>
    </row>
    <row r="269">
      <c r="A269" s="2" t="inlineStr">
        <is>
          <t>FLHSC</t>
        </is>
      </c>
      <c r="B269" s="2" t="inlineStr">
        <is>
          <t>Florida Historical Society, Florida Frontiers, Florida cattle (Florida Cattlemen's Association formed in Kissimmee in 1934)</t>
        </is>
      </c>
      <c r="C269" s="2" t="inlineStr">
        <is>
          <t>reference</t>
        </is>
      </c>
      <c r="D269" s="2" t="inlineStr">
        <is>
          <t>https://myfloridahistory.org/frontiers/article/20</t>
        </is>
      </c>
    </row>
    <row r="270">
      <c r="A270" s="2" t="inlineStr">
        <is>
          <t>FDPI</t>
        </is>
      </c>
      <c r="B270" s="2" t="inlineStr">
        <is>
          <t>FDACS Division of Plant Industry blog, Florida's citrus production: the long march south</t>
        </is>
      </c>
      <c r="C270" s="2" t="inlineStr">
        <is>
          <t>official</t>
        </is>
      </c>
      <c r="D270" s="2" t="inlineStr">
        <is>
          <t>https://fdacsdpi.wordpress.com/2013/02/28/floridas-citrus-production-the-long-march-south/</t>
        </is>
      </c>
    </row>
    <row r="271">
      <c r="A271" s="2" t="inlineStr">
        <is>
          <t>FCMFZ</t>
        </is>
      </c>
      <c r="B271" s="2" t="inlineStr">
        <is>
          <t>Florida Citrus Mutual, timeline of major Florida freezes</t>
        </is>
      </c>
      <c r="C271" s="2" t="inlineStr">
        <is>
          <t>official</t>
        </is>
      </c>
      <c r="D271" s="2" t="inlineStr">
        <is>
          <t>http://flcitrusmutual.com/render.aspx?p=%2Findustry-issues%2Fweather%2Ffreeze_timeline.aspx</t>
        </is>
      </c>
    </row>
    <row r="272">
      <c r="A272" s="2" t="inlineStr">
        <is>
          <t>INVSP</t>
        </is>
      </c>
      <c r="B272" s="2" t="inlineStr">
        <is>
          <t>National Invasive Species Information Center, citrus greening (first discovered in Florida in 2005)</t>
        </is>
      </c>
      <c r="C272" s="2" t="inlineStr">
        <is>
          <t>official</t>
        </is>
      </c>
      <c r="D272" s="2" t="inlineStr">
        <is>
          <t>https://www.invasivespeciesinfo.gov/terrestrial/pathogens-and-diseases/citrus-greening</t>
        </is>
      </c>
    </row>
    <row r="273">
      <c r="A273" s="2" t="inlineStr">
        <is>
          <t>WCW</t>
        </is>
      </c>
      <c r="B273" s="2" t="inlineStr">
        <is>
          <t>Wikipedia, Citrus World (14 member citrus organizations)</t>
        </is>
      </c>
      <c r="C273" s="2" t="inlineStr">
        <is>
          <t>reference</t>
        </is>
      </c>
      <c r="D273" s="2" t="inlineStr">
        <is>
          <t>https://en.wikipedia.org/wiki/Citrus_World</t>
        </is>
      </c>
    </row>
    <row r="274">
      <c r="A274" s="2" t="inlineStr">
        <is>
          <t>WTROP</t>
        </is>
      </c>
      <c r="B274" s="2" t="inlineStr">
        <is>
          <t>Wikipedia, Tropicana Products and Tropicana Brands Group</t>
        </is>
      </c>
      <c r="C274" s="2" t="inlineStr">
        <is>
          <t>reference</t>
        </is>
      </c>
      <c r="D274" s="2" t="inlineStr">
        <is>
          <t>https://en.wikipedia.org/wiki/Tropicana_Products</t>
        </is>
      </c>
    </row>
    <row r="275">
      <c r="A275" s="2" t="inlineStr">
        <is>
          <t>WROSSI</t>
        </is>
      </c>
      <c r="B275" s="2" t="inlineStr">
        <is>
          <t>Wikipedia, Anthony T. Rossi</t>
        </is>
      </c>
      <c r="C275" s="2" t="inlineStr">
        <is>
          <t>reference</t>
        </is>
      </c>
      <c r="D275" s="2" t="inlineStr">
        <is>
          <t>https://en.wikipedia.org/wiki/Anthony_T._Rossi</t>
        </is>
      </c>
    </row>
    <row r="276">
      <c r="A276" s="2" t="inlineStr">
        <is>
          <t>WCUT</t>
        </is>
      </c>
      <c r="B276" s="2" t="inlineStr">
        <is>
          <t>Wikipedia, Cutrale</t>
        </is>
      </c>
      <c r="C276" s="2" t="inlineStr">
        <is>
          <t>reference</t>
        </is>
      </c>
      <c r="D276" s="2" t="inlineStr">
        <is>
          <t>https://en.wikipedia.org/wiki/Cutrale</t>
        </is>
      </c>
    </row>
    <row r="277">
      <c r="A277" s="2" t="inlineStr">
        <is>
          <t>WMM</t>
        </is>
      </c>
      <c r="B277" s="2" t="inlineStr">
        <is>
          <t>Wikipedia, Minute Maid (Florida groves sold in 1997 per the reference record)</t>
        </is>
      </c>
      <c r="C277" s="2" t="inlineStr">
        <is>
          <t>reference</t>
        </is>
      </c>
      <c r="D277" s="2" t="inlineStr">
        <is>
          <t>https://en.wikipedia.org/wiki/Minute_Maid</t>
        </is>
      </c>
    </row>
    <row r="278">
      <c r="A278" s="2" t="inlineStr">
        <is>
          <t>WASR</t>
        </is>
      </c>
      <c r="B278" s="2" t="inlineStr">
        <is>
          <t>Wikipedia, American Sugar Refining</t>
        </is>
      </c>
      <c r="C278" s="2" t="inlineStr">
        <is>
          <t>reference</t>
        </is>
      </c>
      <c r="D278" s="2" t="inlineStr">
        <is>
          <t>https://en.wikipedia.org/wiki/American_Sugar_Refining</t>
        </is>
      </c>
    </row>
    <row r="279">
      <c r="A279" s="2" t="inlineStr">
        <is>
          <t>WNEE</t>
        </is>
      </c>
      <c r="B279" s="2" t="inlineStr">
        <is>
          <t>Wikipedia, NextEra Energy (FPL Group holding company from 1984; renamed 2010)</t>
        </is>
      </c>
      <c r="C279" s="2" t="inlineStr">
        <is>
          <t>reference</t>
        </is>
      </c>
      <c r="D279" s="2" t="inlineStr">
        <is>
          <t>https://en.wikipedia.org/wiki/NextEra_Energy</t>
        </is>
      </c>
    </row>
    <row r="280">
      <c r="A280" s="2" t="inlineStr">
        <is>
          <t>WFPSC</t>
        </is>
      </c>
      <c r="B280" s="2" t="inlineStr">
        <is>
          <t>Wikipedia, Florida Public Service Commission (formed 1887)</t>
        </is>
      </c>
      <c r="C280" s="2" t="inlineStr">
        <is>
          <t>reference</t>
        </is>
      </c>
      <c r="D280" s="2" t="inlineStr">
        <is>
          <t>https://en.wikipedia.org/wiki/Florida_Public_Service_Commission</t>
        </is>
      </c>
    </row>
    <row r="281">
      <c r="A281" s="2" t="inlineStr">
        <is>
          <t>WDESO</t>
        </is>
      </c>
      <c r="B281" s="2" t="inlineStr">
        <is>
          <t>Wikipedia, DeSoto Next Generation Solar Energy Center</t>
        </is>
      </c>
      <c r="C281" s="2" t="inlineStr">
        <is>
          <t>reference</t>
        </is>
      </c>
      <c r="D281" s="2" t="inlineStr">
        <is>
          <t>https://en.wikipedia.org/wiki/DeSoto_Next_Generation_Solar_Energy_Center</t>
        </is>
      </c>
    </row>
    <row r="282">
      <c r="A282" s="2" t="inlineStr">
        <is>
          <t>WDUDA</t>
        </is>
      </c>
      <c r="B282" s="2" t="inlineStr">
        <is>
          <t>Wikipedia, A. Duda &amp; Sons</t>
        </is>
      </c>
      <c r="C282" s="2" t="inlineStr">
        <is>
          <t>reference</t>
        </is>
      </c>
      <c r="D282" s="2" t="inlineStr">
        <is>
          <t>https://en.wikipedia.org/wiki/A._Duda_%26_Sons</t>
        </is>
      </c>
    </row>
    <row r="283">
      <c r="A283" s="2" t="inlineStr">
        <is>
          <t>ENCD</t>
        </is>
      </c>
      <c r="B283" s="2" t="inlineStr">
        <is>
          <t>Encyclopedia.com, A. Duda and Sons Inc</t>
        </is>
      </c>
      <c r="C283" s="2" t="inlineStr">
        <is>
          <t>reference</t>
        </is>
      </c>
      <c r="D283" s="2" t="inlineStr">
        <is>
          <t>https://www.encyclopedia.com/books/politics-and-business-magazines/duda-sons-inc</t>
        </is>
      </c>
    </row>
    <row r="284">
      <c r="A284" s="2" t="inlineStr">
        <is>
          <t>WRUTH</t>
        </is>
      </c>
      <c r="B284" s="2" t="inlineStr">
        <is>
          <t>Wikipedia, Ruth Springer Wedgworth</t>
        </is>
      </c>
      <c r="C284" s="2" t="inlineStr">
        <is>
          <t>reference</t>
        </is>
      </c>
      <c r="D284" s="2" t="inlineStr">
        <is>
          <t>https://en.wikipedia.org/wiki/Ruth_Springer_Wedgworth</t>
        </is>
      </c>
    </row>
    <row r="285">
      <c r="A285" s="2" t="inlineStr">
        <is>
          <t>WGEO</t>
        </is>
      </c>
      <c r="B285" s="2" t="inlineStr">
        <is>
          <t>Wikipedia, George Wedgworth</t>
        </is>
      </c>
      <c r="C285" s="2" t="inlineStr">
        <is>
          <t>reference</t>
        </is>
      </c>
      <c r="D285" s="2" t="inlineStr">
        <is>
          <t>https://en.wikipedia.org/wiki/George_Wedgworth</t>
        </is>
      </c>
    </row>
    <row r="286">
      <c r="A286" s="2" t="inlineStr">
        <is>
          <t>DNBCC</t>
        </is>
      </c>
      <c r="B286" s="2" t="inlineStr">
        <is>
          <t>Dun &amp; Bradstreet, Consolidated Citrus Limited Partnership, Fort Myers</t>
        </is>
      </c>
      <c r="C286" s="2" t="inlineStr">
        <is>
          <t>reference</t>
        </is>
      </c>
      <c r="D286" s="2" t="inlineStr">
        <is>
          <t>https://www.dnb.com/business-directory/company-profiles.consolidated_citrus_limited_partnership.6268de17fd38f3422d7e01a1165c8e0a.html</t>
        </is>
      </c>
    </row>
    <row r="287">
      <c r="A287" s="2" t="inlineStr">
        <is>
          <t>DNBMA</t>
        </is>
      </c>
      <c r="B287" s="2" t="inlineStr">
        <is>
          <t>Dun &amp; Bradstreet, McArthur Farms Inc, Okeechobee</t>
        </is>
      </c>
      <c r="C287" s="2" t="inlineStr">
        <is>
          <t>reference</t>
        </is>
      </c>
      <c r="D287" s="2" t="inlineStr">
        <is>
          <t>https://www.dnb.com/business-directory/company-profiles.mcarthur_farms_inc.d6863194550296169873b65a58ee90b4.html</t>
        </is>
      </c>
    </row>
    <row r="288">
      <c r="A288" s="2" t="inlineStr">
        <is>
          <t>FBGA</t>
        </is>
      </c>
      <c r="B288" s="2" t="inlineStr">
        <is>
          <t>Florida Blueberry Growers Association, about, and the 2023 Hardee County grower meeting</t>
        </is>
      </c>
      <c r="C288" s="2" t="inlineStr">
        <is>
          <t>official</t>
        </is>
      </c>
      <c r="D288" s="2" t="inlineStr">
        <is>
          <t>https://www.floridablueberrygrowers.org/about-us</t>
        </is>
      </c>
    </row>
    <row r="289">
      <c r="A289" s="2" t="inlineStr">
        <is>
          <t>EDISB</t>
        </is>
      </c>
      <c r="B289" s="2" t="inlineStr">
        <is>
          <t>UF/IFAS EDIS, Florida's commercial blueberry industry (south central district counties)</t>
        </is>
      </c>
      <c r="C289" s="2" t="inlineStr">
        <is>
          <t>reference</t>
        </is>
      </c>
      <c r="D289" s="2" t="inlineStr">
        <is>
          <t>https://ask.ifas.ufl.edu/publication/AC031</t>
        </is>
      </c>
    </row>
    <row r="290">
      <c r="A290" s="2" t="inlineStr">
        <is>
          <t>EDISW</t>
        </is>
      </c>
      <c r="B290" s="2" t="inlineStr">
        <is>
          <t>UF/IFAS EDIS, Florida crop and pest management profile: watermelon (rotation on pasture land)</t>
        </is>
      </c>
      <c r="C290" s="2" t="inlineStr">
        <is>
          <t>reference</t>
        </is>
      </c>
      <c r="D290" s="2" t="inlineStr">
        <is>
          <t>https://ask.ifas.ufl.edu/publication/PI031</t>
        </is>
      </c>
    </row>
    <row r="291">
      <c r="A291" s="2" t="inlineStr">
        <is>
          <t>FCHOF</t>
        </is>
      </c>
      <c r="B291" s="2" t="inlineStr">
        <is>
          <t>Florida Citrus Hall of Fame, Latimer Latt Maxcy</t>
        </is>
      </c>
      <c r="C291" s="2" t="inlineStr">
        <is>
          <t>reference</t>
        </is>
      </c>
      <c r="D291" s="2" t="inlineStr">
        <is>
          <t>https://floridacitrushalloffame.com/inductees/latimer-latt-maxcy/</t>
        </is>
      </c>
    </row>
    <row r="292">
      <c r="A292" s="2" t="inlineStr">
        <is>
          <t>CIQF</t>
        </is>
      </c>
      <c r="B292" s="2" t="inlineStr">
        <is>
          <t>Cause IQ, Florida Heartland Economic Region of Opportunity (EIN 81-1760111, Okeechobee)</t>
        </is>
      </c>
      <c r="C292" s="2" t="inlineStr">
        <is>
          <t>reference</t>
        </is>
      </c>
      <c r="D292" s="2" t="inlineStr">
        <is>
          <t>https://www.causeiq.com/organizations/florida-heartland-economic-region-of-opportunity,811760111/</t>
        </is>
      </c>
    </row>
    <row r="293">
      <c r="A293" s="2" t="inlineStr">
        <is>
          <t>CIQH</t>
        </is>
      </c>
      <c r="B293" s="2" t="inlineStr">
        <is>
          <t>Cause IQ, Highlands County Citrus Growers Association</t>
        </is>
      </c>
      <c r="C293" s="2" t="inlineStr">
        <is>
          <t>reference</t>
        </is>
      </c>
      <c r="D293" s="2" t="inlineStr">
        <is>
          <t>https://www.causeiq.com/organizations/highlands-county-citrus-growers-association,593005931/</t>
        </is>
      </c>
    </row>
    <row r="294">
      <c r="A294" s="2" t="inlineStr">
        <is>
          <t>DDOG</t>
        </is>
      </c>
      <c r="B294" s="2" t="inlineStr">
        <is>
          <t>Eshenbaugh Land Company, DeSoto County annexation and expansion projects 2025 to 2026</t>
        </is>
      </c>
      <c r="C294" s="2" t="inlineStr">
        <is>
          <t>reference</t>
        </is>
      </c>
      <c r="D294" s="2" t="inlineStr">
        <is>
          <t>https://www.thedirtdog.com/desoto-county-fl-annexation-expansion-projects-2025-2026/</t>
        </is>
      </c>
    </row>
    <row r="295">
      <c r="A295" s="2" t="inlineStr">
        <is>
          <t>EVWM</t>
        </is>
      </c>
      <c r="B295" s="2" t="inlineStr">
        <is>
          <t>Eventbrite, DeSoto County Watermelon Festival 2025</t>
        </is>
      </c>
      <c r="C295" s="2" t="inlineStr">
        <is>
          <t>reference</t>
        </is>
      </c>
      <c r="D295" s="2" t="inlineStr">
        <is>
          <t>https://www.eventbrite.com/e/desoto-county-watermelon-festival-tickets-1100189679949</t>
        </is>
      </c>
    </row>
    <row r="296">
      <c r="A296" s="2" t="inlineStr">
        <is>
          <t>VDWM</t>
        </is>
      </c>
      <c r="B296" s="2" t="inlineStr">
        <is>
          <t>Visit DeSoto, DeSoto County Watermelon Festival</t>
        </is>
      </c>
      <c r="C296" s="2" t="inlineStr">
        <is>
          <t>official</t>
        </is>
      </c>
      <c r="D296" s="2" t="inlineStr">
        <is>
          <t>https://visitdesoto.com/event/desoto-county-watermelon-ag-festival/</t>
        </is>
      </c>
    </row>
    <row r="297">
      <c r="A297" s="2" t="inlineStr">
        <is>
          <t>EVSC</t>
        </is>
      </c>
      <c r="B297" s="2" t="inlineStr">
        <is>
          <t>Eventeny, Swamp Cabbage Festival (began 1966)</t>
        </is>
      </c>
      <c r="C297" s="2" t="inlineStr">
        <is>
          <t>reference</t>
        </is>
      </c>
      <c r="D297" s="2" t="inlineStr">
        <is>
          <t>https://www.eventeny.com/events/Swamp-Cabbage-Festival-358/</t>
        </is>
      </c>
    </row>
    <row r="298">
      <c r="A298" s="2" t="inlineStr">
        <is>
          <t>STHF</t>
        </is>
      </c>
      <c r="B298" s="2" t="inlineStr">
        <is>
          <t>SimpleTix, 89th annual Highlands County Fair (2025)</t>
        </is>
      </c>
      <c r="C298" s="2" t="inlineStr">
        <is>
          <t>reference</t>
        </is>
      </c>
      <c r="D298" s="2" t="inlineStr">
        <is>
          <t>https://www.simpletix.com/e/89th-annual-highlands-county-fair-tickets-249014</t>
        </is>
      </c>
    </row>
    <row r="299">
      <c r="A299" s="2" t="inlineStr">
        <is>
          <t>SWFO</t>
        </is>
      </c>
      <c r="B299" s="2" t="inlineStr">
        <is>
          <t>Southwest Florida Online, Glades Sour Orange Festival in Lakeport (2010)</t>
        </is>
      </c>
      <c r="C299" s="2" t="inlineStr">
        <is>
          <t>press</t>
        </is>
      </c>
      <c r="D299" s="2" t="inlineStr">
        <is>
          <t>http://swflorida.blogspot.com/2010/01/glades-sour-orange-festival-in-lakeport.html</t>
        </is>
      </c>
    </row>
    <row r="300">
      <c r="A300" s="2" t="inlineStr">
        <is>
          <t>SEBCH</t>
        </is>
      </c>
      <c r="B300" s="2" t="inlineStr">
        <is>
          <t>Sebring Chamber of Commerce, history of Sebring</t>
        </is>
      </c>
      <c r="C300" s="2" t="inlineStr">
        <is>
          <t>press</t>
        </is>
      </c>
      <c r="D300" s="2" t="inlineStr">
        <is>
          <t>https://www.sebring.org/history-of-sebring/</t>
        </is>
      </c>
    </row>
    <row r="301">
      <c r="A301" s="2" t="inlineStr">
        <is>
          <t>AUDL</t>
        </is>
      </c>
      <c r="B301" s="2" t="inlineStr">
        <is>
          <t>Audubon Florida, sustainable rancher of the year 2015, Lykes Ranch</t>
        </is>
      </c>
      <c r="C301" s="2" t="inlineStr">
        <is>
          <t>press</t>
        </is>
      </c>
      <c r="D301" s="2" t="inlineStr">
        <is>
          <t>https://www.audubon.org/florida/news/audubon-florida-presents-sustainable-rancher-year-award-2015-lykes-ranch</t>
        </is>
      </c>
    </row>
  </sheetData>
  <pageMargins left="0.75" right="0.75" top="1" bottom="1" header="0.5" footer="0.5"/>
  <tableParts count="1">
    <tablePart xmlns:r="http://schemas.openxmlformats.org/officeDocument/2006/relationships" r:id="rId1"/>
  </tableParts>
</worksheet>
</file>

<file path=xl/worksheets/sheet11.xml><?xml version="1.0" encoding="utf-8"?>
<worksheet xmlns="http://schemas.openxmlformats.org/spreadsheetml/2006/main">
  <sheetPr>
    <outlinePr summaryBelow="1" summaryRight="1"/>
    <pageSetUpPr/>
  </sheetPr>
  <dimension ref="A1:C30"/>
  <sheetViews>
    <sheetView workbookViewId="0">
      <pane ySplit="1" topLeftCell="A2" activePane="bottomLeft" state="frozen"/>
      <selection pane="bottomLeft" activeCell="A1" sqref="A1"/>
    </sheetView>
  </sheetViews>
  <sheetFormatPr baseColWidth="8" defaultRowHeight="15"/>
  <cols>
    <col width="10" customWidth="1" min="1" max="1"/>
    <col width="34" customWidth="1" min="2" max="2"/>
    <col width="110" customWidth="1" min="3" max="3"/>
  </cols>
  <sheetData>
    <row r="1">
      <c r="A1" s="3" t="inlineStr">
        <is>
          <t>Sheet</t>
        </is>
      </c>
      <c r="B1" s="3" t="inlineStr">
        <is>
          <t>Field</t>
        </is>
      </c>
      <c r="C1" s="3" t="inlineStr">
        <is>
          <t>Definition</t>
        </is>
      </c>
    </row>
    <row r="2">
      <c r="A2" s="2" t="inlineStr">
        <is>
          <t>Nodes</t>
        </is>
      </c>
      <c r="B2" s="2" t="inlineStr">
        <is>
          <t>ID</t>
        </is>
      </c>
      <c r="C2" s="2" t="inlineStr">
        <is>
          <t>Stable identifier; join key to Edges</t>
        </is>
      </c>
    </row>
    <row r="3">
      <c r="A3" s="2" t="inlineStr">
        <is>
          <t>Nodes</t>
        </is>
      </c>
      <c r="B3" s="2" t="inlineStr">
        <is>
          <t>Name</t>
        </is>
      </c>
      <c r="C3" s="2" t="inlineStr">
        <is>
          <t>Display name</t>
        </is>
      </c>
    </row>
    <row r="4">
      <c r="A4" s="2" t="inlineStr">
        <is>
          <t>Nodes</t>
        </is>
      </c>
      <c r="B4" s="2" t="inlineStr">
        <is>
          <t>Kind</t>
        </is>
      </c>
      <c r="C4" s="2" t="inlineStr">
        <is>
          <t>business (operation or company), person, town, civic (agency, project or public body), organisation, event, city (hub region)</t>
        </is>
      </c>
    </row>
    <row r="5">
      <c r="A5" s="2" t="inlineStr">
        <is>
          <t>Nodes</t>
        </is>
      </c>
      <c r="B5" s="2" t="inlineStr">
        <is>
          <t>Lane</t>
        </is>
      </c>
      <c r="C5" s="2" t="inlineStr">
        <is>
          <t>One of eleven lanes of the economy; a node belongs to exactly one</t>
        </is>
      </c>
    </row>
    <row r="6">
      <c r="A6" s="2" t="inlineStr">
        <is>
          <t>Nodes</t>
        </is>
      </c>
      <c r="B6" s="2" t="inlineStr">
        <is>
          <t>Place</t>
        </is>
      </c>
      <c r="C6" s="2" t="inlineStr">
        <is>
          <t>Place description as the sources give it</t>
        </is>
      </c>
    </row>
    <row r="7">
      <c r="A7" s="2" t="inlineStr">
        <is>
          <t>Nodes</t>
        </is>
      </c>
      <c r="B7" s="2" t="inlineStr">
        <is>
          <t>District</t>
        </is>
      </c>
      <c r="C7" s="2" t="inlineStr">
        <is>
          <t>The Ridge, Peace River valley, Okeechobee, The Glades, Outside the Heartland, Outside Florida, Place not recorded</t>
        </is>
      </c>
    </row>
    <row r="8">
      <c r="A8" s="2" t="inlineStr">
        <is>
          <t>Nodes</t>
        </is>
      </c>
      <c r="B8" s="2" t="inlineStr">
        <is>
          <t>Entity of record</t>
        </is>
      </c>
      <c r="C8" s="2" t="inlineStr">
        <is>
          <t>Sunbiz entity name, document number and filing year, where an entity is cited</t>
        </is>
      </c>
    </row>
    <row r="9">
      <c r="A9" s="2" t="inlineStr">
        <is>
          <t>Nodes</t>
        </is>
      </c>
      <c r="B9" s="2" t="inlineStr">
        <is>
          <t>Evidence class</t>
        </is>
      </c>
      <c r="C9" s="2" t="inlineStr">
        <is>
          <t>Operations only: publicly verified operating; public record entity; historic or successor; announced (a scheduled conversion from the Ten Year Site Plan, never worded as completed)</t>
        </is>
      </c>
    </row>
    <row r="10">
      <c r="A10" s="2" t="inlineStr">
        <is>
          <t>Nodes</t>
        </is>
      </c>
      <c r="B10" s="2" t="inlineStr">
        <is>
          <t>Acres (module, 2025 roll)</t>
        </is>
      </c>
      <c r="C10" s="2" t="inlineStr">
        <is>
          <t>The module's 2025 roll acreage for the owner or operation, stated only where the module states it. The BusinessFlare® GIS Heartland Agricultural Land Module is the source of record for every acreage; this dataset never recomputes land figures</t>
        </is>
      </c>
    </row>
    <row r="11">
      <c r="A11" s="2" t="inlineStr">
        <is>
          <t>Nodes</t>
        </is>
      </c>
      <c r="B11" s="2" t="inlineStr">
        <is>
          <t>Year</t>
        </is>
      </c>
      <c r="C11" s="2" t="inlineStr">
        <is>
          <t>Founding year only where a source documents it; empty where the record gives only a later first documented year, never an earlier estimate</t>
        </is>
      </c>
    </row>
    <row r="12">
      <c r="A12" s="2" t="inlineStr">
        <is>
          <t>Nodes</t>
        </is>
      </c>
      <c r="B12" s="2" t="inlineStr">
        <is>
          <t>End</t>
        </is>
      </c>
      <c r="C12" s="2" t="inlineStr">
        <is>
          <t>Year closed, dissolved, sold or ended, where applicable</t>
        </is>
      </c>
    </row>
    <row r="13">
      <c r="A13" s="2" t="inlineStr">
        <is>
          <t>Nodes</t>
        </is>
      </c>
      <c r="B13" s="2" t="inlineStr">
        <is>
          <t>Place year</t>
        </is>
      </c>
      <c r="C13" s="2" t="inlineStr">
        <is>
          <t>Year used on the timeline</t>
        </is>
      </c>
    </row>
    <row r="14">
      <c r="A14" s="2" t="inlineStr">
        <is>
          <t>Nodes</t>
        </is>
      </c>
      <c r="B14" s="2" t="inlineStr">
        <is>
          <t>Place year basis</t>
        </is>
      </c>
      <c r="C14" s="2" t="inlineStr">
        <is>
          <t>founding year; first documented activity; first documented year on the map; module owner table (the four owners with no drawn edges); no dated link</t>
        </is>
      </c>
    </row>
    <row r="15">
      <c r="A15" s="2" t="inlineStr">
        <is>
          <t>Nodes</t>
        </is>
      </c>
      <c r="B15" s="2" t="inlineStr">
        <is>
          <t>Role</t>
        </is>
      </c>
      <c r="C15" s="2" t="inlineStr">
        <is>
          <t>What the node is, in the sources' terms</t>
        </is>
      </c>
    </row>
    <row r="16">
      <c r="A16" s="2" t="inlineStr">
        <is>
          <t>Nodes</t>
        </is>
      </c>
      <c r="B16" s="2" t="inlineStr">
        <is>
          <t>Top ten landowner</t>
        </is>
      </c>
      <c r="C16" s="2" t="inlineStr">
        <is>
          <t>top ten for the module's ten largest resolved parent owners; blank otherwise</t>
        </is>
      </c>
    </row>
    <row r="17">
      <c r="A17" s="2" t="inlineStr">
        <is>
          <t>Nodes</t>
        </is>
      </c>
      <c r="B17" s="2" t="inlineStr">
        <is>
          <t>Status</t>
        </is>
      </c>
      <c r="C17" s="2" t="inlineStr">
        <is>
          <t>Status recorded by the sources as of the cutoff date; activity after the cutoff is worded as announced or scheduled</t>
        </is>
      </c>
    </row>
    <row r="18">
      <c r="A18" s="2" t="inlineStr">
        <is>
          <t>Nodes</t>
        </is>
      </c>
      <c r="B18" s="2" t="inlineStr">
        <is>
          <t>Status as of</t>
        </is>
      </c>
      <c r="C18" s="2" t="inlineStr">
        <is>
          <t>Cutoff date</t>
        </is>
      </c>
    </row>
    <row r="19">
      <c r="A19" s="2" t="inlineStr">
        <is>
          <t>Nodes</t>
        </is>
      </c>
      <c r="B19" s="2" t="inlineStr">
        <is>
          <t>Person class</t>
        </is>
      </c>
      <c r="C19" s="2" t="inlineStr">
        <is>
          <t>People only: institutional connector, personnel connector, founding or core member</t>
        </is>
      </c>
    </row>
    <row r="20">
      <c r="A20" s="2" t="inlineStr">
        <is>
          <t>Nodes</t>
        </is>
      </c>
      <c r="B20" s="2" t="inlineStr">
        <is>
          <t>Confidence</t>
        </is>
      </c>
      <c r="C20" s="2" t="inlineStr">
        <is>
          <t>High, Medium or Low, as defined on the Read me sheet</t>
        </is>
      </c>
    </row>
    <row r="21">
      <c r="A21" s="2" t="inlineStr">
        <is>
          <t>Nodes</t>
        </is>
      </c>
      <c r="B21" s="2" t="inlineStr">
        <is>
          <t>Sources</t>
        </is>
      </c>
      <c r="C21" s="2" t="inlineStr">
        <is>
          <t>Source ids from the Source register</t>
        </is>
      </c>
    </row>
    <row r="22">
      <c r="A22" s="2" t="inlineStr">
        <is>
          <t>Nodes</t>
        </is>
      </c>
      <c r="B22" s="2" t="inlineStr">
        <is>
          <t>Degree, Distinct neighbours, Betweenness, Personnel betweenness, Outside share</t>
        </is>
      </c>
      <c r="C22" s="2" t="inlineStr">
        <is>
          <t>Computed metrics; see the Network metrics and Outside share sheets</t>
        </is>
      </c>
    </row>
    <row r="23">
      <c r="A23" s="2" t="inlineStr">
        <is>
          <t>Nodes</t>
        </is>
      </c>
      <c r="B23" s="2" t="inlineStr">
        <is>
          <t>Latitude, Longitude, Pin basis</t>
        </is>
      </c>
      <c r="C23" s="2" t="inlineStr">
        <is>
          <t>Pin on the Cities view and how it was set: town coordinates from the reference source, district hub anchor, cluster off the frame. Operations carry no pin of their own; they cluster at their district hub</t>
        </is>
      </c>
    </row>
    <row r="24">
      <c r="A24" s="2" t="inlineStr">
        <is>
          <t>Nodes</t>
        </is>
      </c>
      <c r="B24" s="2" t="inlineStr">
        <is>
          <t>Note</t>
        </is>
      </c>
      <c r="C24" s="2" t="inlineStr">
        <is>
          <t>Short narrative, present tense, with the record behind each date</t>
        </is>
      </c>
    </row>
    <row r="25">
      <c r="A25" s="2" t="inlineStr">
        <is>
          <t>Edges</t>
        </is>
      </c>
      <c r="B25" s="2" t="inlineStr">
        <is>
          <t>Source / Target</t>
        </is>
      </c>
      <c r="C25" s="2" t="inlineStr">
        <is>
          <t>Node ids; direction matters for every relation except collaboration</t>
        </is>
      </c>
    </row>
    <row r="26">
      <c r="A26" s="2" t="inlineStr">
        <is>
          <t>Edges</t>
        </is>
      </c>
      <c r="B26" s="2" t="inlineStr">
        <is>
          <t>Relation</t>
        </is>
      </c>
      <c r="C26" s="2" t="inlineStr">
        <is>
          <t>unit or member of; founded; land or role moved to (a land conversion, sale or role move, acreage and year in the note); grew into; became; tied venture or seat; built; program, permit or lease over; appears in; collaboration; supported; influenced (only where the parties have said it themselves)</t>
        </is>
      </c>
    </row>
    <row r="27">
      <c r="A27" s="2" t="inlineStr">
        <is>
          <t>Edges</t>
        </is>
      </c>
      <c r="B27" s="2" t="inlineStr">
        <is>
          <t>Years</t>
        </is>
      </c>
      <c r="C27" s="2" t="inlineStr">
        <is>
          <t>Tenure or year of the relation as recorded</t>
        </is>
      </c>
    </row>
    <row r="28">
      <c r="A28" s="2" t="inlineStr">
        <is>
          <t>Edges</t>
        </is>
      </c>
      <c r="B28" s="2" t="inlineStr">
        <is>
          <t>Note</t>
        </is>
      </c>
      <c r="C28" s="2" t="inlineStr">
        <is>
          <t>Names the record behind the edge; land conversion edges carry the acreage</t>
        </is>
      </c>
    </row>
    <row r="29">
      <c r="A29" s="2" t="inlineStr">
        <is>
          <t>Edges</t>
        </is>
      </c>
      <c r="B29" s="2" t="inlineStr">
        <is>
          <t>Edge class</t>
        </is>
      </c>
      <c r="C29" s="2" t="inlineStr">
        <is>
          <t>Location and lineage (unit or member of, founded, land or role moved to, grew into, became, tied venture or seat, built); Influence; Support; Programs, permits, events and collaboration</t>
        </is>
      </c>
    </row>
    <row r="30">
      <c r="A30" s="2" t="inlineStr">
        <is>
          <t>Edges</t>
        </is>
      </c>
      <c r="B30" s="2" t="inlineStr">
        <is>
          <t>Source district / Target district</t>
        </is>
      </c>
      <c r="C30" s="2" t="inlineStr">
        <is>
          <t>The district of each endpoint, for reading the outside share against the raw edges</t>
        </is>
      </c>
    </row>
  </sheetData>
  <pageMargins left="0.75" right="0.75" top="1" bottom="1" header="0.5" footer="0.5"/>
  <tableParts count="1">
    <tablePart xmlns:r="http://schemas.openxmlformats.org/officeDocument/2006/relationships" r:id="rId1"/>
  </tableParts>
</worksheet>
</file>

<file path=xl/worksheets/sheet12.xml><?xml version="1.0" encoding="utf-8"?>
<worksheet xmlns="http://schemas.openxmlformats.org/spreadsheetml/2006/main">
  <sheetPr>
    <outlinePr summaryBelow="1" summaryRight="1"/>
    <pageSetUpPr/>
  </sheetPr>
  <dimension ref="A1:B14"/>
  <sheetViews>
    <sheetView workbookViewId="0">
      <pane ySplit="1" topLeftCell="A2" activePane="bottomLeft" state="frozen"/>
      <selection pane="bottomLeft" activeCell="A1" sqref="A1"/>
    </sheetView>
  </sheetViews>
  <sheetFormatPr baseColWidth="8" defaultRowHeight="15"/>
  <cols>
    <col width="24" customWidth="1" min="1" max="1"/>
    <col width="130" customWidth="1" min="2" max="2"/>
  </cols>
  <sheetData>
    <row r="1">
      <c r="A1" s="3" t="inlineStr">
        <is>
          <t>Type</t>
        </is>
      </c>
      <c r="B1" s="3" t="inlineStr">
        <is>
          <t>Item</t>
        </is>
      </c>
    </row>
    <row r="2">
      <c r="A2" s="2" t="inlineStr">
        <is>
          <t>Lower confidence or left off</t>
        </is>
      </c>
      <c r="B2" s="2" t="inlineStr">
        <is>
          <t>Limpkin Solar Energy Center: the module's announced table reads DeSoto County; the plan's table of contents agrees but its transmission section and schedules place Limpkin in Collier County. The map records both and waits for a siting record.</t>
        </is>
      </c>
    </row>
    <row r="3">
      <c r="A3" s="2" t="inlineStr">
        <is>
          <t>Lower confidence or left off</t>
        </is>
      </c>
      <c r="B3" s="2" t="inlineStr">
        <is>
          <t>Llano Ranches LP, 4C's Land &amp; Cattle LLLP, Udder Cattle Company Inc and Bexley Sumter Inc carry no drawn relationship yet; their documented placement is the module's resolved owner table. The module's water use permit join becomes their first edges in the next release.</t>
        </is>
      </c>
    </row>
    <row r="4">
      <c r="A4" s="2" t="inlineStr">
        <is>
          <t>Lower confidence or left off</t>
        </is>
      </c>
      <c r="B4" s="2" t="inlineStr">
        <is>
          <t>Blue Head: the Glades County roll entity Blue Head Land &amp; Cattle Co LLC and the Highlands County owner LTL Real Estate Holdings LLC on the 2023 easement record are recorded side by side; common ownership is not asserted beyond what the records state.</t>
        </is>
      </c>
    </row>
    <row r="5">
      <c r="A5" s="2" t="inlineStr">
        <is>
          <t>Lower confidence or left off</t>
        </is>
      </c>
      <c r="B5" s="2" t="inlineStr">
        <is>
          <t>Bror Dahlberg's role at Southern Sugar rests on a single documented reference history and is graded Low until a museum or book record is added.</t>
        </is>
      </c>
    </row>
    <row r="6">
      <c r="A6" s="2" t="inlineStr">
        <is>
          <t>Lower confidence or left off</t>
        </is>
      </c>
      <c r="B6" s="2" t="inlineStr">
        <is>
          <t>The 2010 U.S. Sugar closing price is reported as 194 million dollars by the press account cited; some later accounts round to 197 million. The map uses 194 million with its citation.</t>
        </is>
      </c>
    </row>
    <row r="7">
      <c r="A7" s="2" t="inlineStr">
        <is>
          <t>Lower confidence or left off</t>
        </is>
      </c>
      <c r="B7" s="2" t="inlineStr">
        <is>
          <t>The Talisman completion (1999, 133.5 million dollars, 50,960 acres) rests on the state Senate bill analysis and a reference history; a district or federal closing record would firm it.</t>
        </is>
      </c>
    </row>
    <row r="8">
      <c r="A8" s="2" t="inlineStr">
        <is>
          <t>Lower confidence or left off</t>
        </is>
      </c>
      <c r="B8" s="2" t="inlineStr">
        <is>
          <t>Coca-Cola's grove exit: King Ranch's Running W partnership manages 16,000 acres of Minute Maid groves from 1993 per the company history, and the reference record dates the grove sale to 1997. Both are recorded; no single instrument reconciles them.</t>
        </is>
      </c>
    </row>
    <row r="9">
      <c r="A9" s="2" t="inlineStr">
        <is>
          <t>Lower confidence or left off</t>
        </is>
      </c>
      <c r="B9" s="2" t="inlineStr">
        <is>
          <t>The announced solar acreage of about 10,800 acres across the eighteen centers is the module's estimate at roughly 600 acres each; the plan's schedules state site areas between about 459 and 837 acres for the centers that carry one.</t>
        </is>
      </c>
    </row>
    <row r="10">
      <c r="A10" s="2" t="inlineStr">
        <is>
          <t>Lower confidence or left off</t>
        </is>
      </c>
      <c r="B10" s="2" t="inlineStr">
        <is>
          <t>The Lykes Lake Placid grove easement is reported in 2025; the article states no closing date or price.</t>
        </is>
      </c>
    </row>
    <row r="11">
      <c r="A11" s="2" t="inlineStr">
        <is>
          <t>Lower confidence or left off</t>
        </is>
      </c>
      <c r="B11" s="2" t="inlineStr">
        <is>
          <t>Moore Haven Melons is placed at Moore Haven on the strength of its name alone and is graded Low.</t>
        </is>
      </c>
    </row>
    <row r="12">
      <c r="A12" s="2" t="inlineStr">
        <is>
          <t>Lower confidence or left off</t>
        </is>
      </c>
      <c r="B12" s="2" t="inlineStr">
        <is>
          <t>Several member organizations carry no documented founding year (the Lake Placid Citrus Cooperative, Citrus Marketing Services, Southeast Milk, the Florida Sugar Cane League by exact year); each enters the timeline at the first year the map documents it, never earlier.</t>
        </is>
      </c>
    </row>
    <row r="13">
      <c r="A13" s="2" t="inlineStr">
        <is>
          <t>Lower confidence or left off</t>
        </is>
      </c>
      <c r="B13" s="2" t="inlineStr">
        <is>
          <t>The Florida Cattlemen's Association's nine Heartland presidents are named in the association's record; only those with a further documented role are nodes.</t>
        </is>
      </c>
    </row>
    <row r="14">
      <c r="A14" s="2" t="inlineStr">
        <is>
          <t>Lower confidence or left off</t>
        </is>
      </c>
      <c r="B14" s="2" t="inlineStr">
        <is>
          <t>The DeSoto data center proposal and moratorium rest on a single reference tier market report and are left off the map until a county record is read.</t>
        </is>
      </c>
    </row>
  </sheetData>
  <pageMargins left="0.75" right="0.75" top="1" bottom="1" header="0.5" footer="0.5"/>
  <tableParts count="1">
    <tablePart xmlns:r="http://schemas.openxmlformats.org/officeDocument/2006/relationships" r:id="rId1"/>
  </tableParts>
</worksheet>
</file>

<file path=xl/worksheets/sheet2.xml><?xml version="1.0" encoding="utf-8"?>
<worksheet xmlns="http://schemas.openxmlformats.org/spreadsheetml/2006/main">
  <sheetPr>
    <outlinePr summaryBelow="1" summaryRight="1"/>
    <pageSetUpPr/>
  </sheetPr>
  <dimension ref="A1:AC251"/>
  <sheetViews>
    <sheetView workbookViewId="0">
      <pane ySplit="1" topLeftCell="A2" activePane="bottomLeft" state="frozen"/>
      <selection pane="bottomLeft" activeCell="A1" sqref="A1"/>
    </sheetView>
  </sheetViews>
  <sheetFormatPr baseColWidth="8" defaultRowHeight="15"/>
  <cols>
    <col width="14" customWidth="1" min="1" max="1"/>
    <col width="34" customWidth="1" min="2" max="2"/>
    <col width="12" customWidth="1" min="3" max="3"/>
    <col width="18" customWidth="1" min="4" max="4"/>
    <col width="26" customWidth="1" min="5" max="5"/>
    <col width="34" customWidth="1" min="6" max="6"/>
    <col width="20" customWidth="1" min="7" max="7"/>
    <col width="34" customWidth="1" min="8" max="8"/>
    <col width="24" customWidth="1" min="9" max="9"/>
    <col width="12" customWidth="1" min="10" max="10"/>
    <col width="7" customWidth="1" min="11" max="11"/>
    <col width="7" customWidth="1" min="12" max="12"/>
    <col width="9" customWidth="1" min="13" max="13"/>
    <col width="30" customWidth="1" min="14" max="14"/>
    <col width="34" customWidth="1" min="15" max="15"/>
    <col width="10" customWidth="1" min="16" max="16"/>
    <col width="40" customWidth="1" min="17" max="17"/>
    <col width="16" customWidth="1" min="18" max="18"/>
    <col width="11" customWidth="1" min="19" max="19"/>
    <col width="24" customWidth="1" min="20" max="20"/>
    <col width="8" customWidth="1" min="21" max="21"/>
    <col width="8" customWidth="1" min="22" max="22"/>
    <col width="11" customWidth="1" min="23" max="23"/>
    <col width="11" customWidth="1" min="24" max="24"/>
    <col width="10" customWidth="1" min="25" max="25"/>
    <col width="10" customWidth="1" min="26" max="26"/>
    <col width="10" customWidth="1" min="27" max="27"/>
    <col width="30" customWidth="1" min="28" max="28"/>
    <col width="90" customWidth="1" min="29" max="29"/>
  </cols>
  <sheetData>
    <row r="1">
      <c r="A1" s="3" t="inlineStr">
        <is>
          <t>ID</t>
        </is>
      </c>
      <c r="B1" s="3" t="inlineStr">
        <is>
          <t>Name</t>
        </is>
      </c>
      <c r="C1" s="3" t="inlineStr">
        <is>
          <t>Kind</t>
        </is>
      </c>
      <c r="D1" s="3" t="inlineStr">
        <is>
          <t>Person class</t>
        </is>
      </c>
      <c r="E1" s="3" t="inlineStr">
        <is>
          <t>Lane</t>
        </is>
      </c>
      <c r="F1" s="3" t="inlineStr">
        <is>
          <t>Place</t>
        </is>
      </c>
      <c r="G1" s="3" t="inlineStr">
        <is>
          <t>District</t>
        </is>
      </c>
      <c r="H1" s="3" t="inlineStr">
        <is>
          <t>Entity of record</t>
        </is>
      </c>
      <c r="I1" s="3" t="inlineStr">
        <is>
          <t>Evidence class</t>
        </is>
      </c>
      <c r="J1" s="3" t="inlineStr">
        <is>
          <t>Acres (module, 2025 roll)</t>
        </is>
      </c>
      <c r="K1" s="3" t="inlineStr">
        <is>
          <t>Year</t>
        </is>
      </c>
      <c r="L1" s="3" t="inlineStr">
        <is>
          <t>End</t>
        </is>
      </c>
      <c r="M1" s="3" t="inlineStr">
        <is>
          <t>Place year</t>
        </is>
      </c>
      <c r="N1" s="3" t="inlineStr">
        <is>
          <t>Place year basis</t>
        </is>
      </c>
      <c r="O1" s="3" t="inlineStr">
        <is>
          <t>Role</t>
        </is>
      </c>
      <c r="P1" s="3" t="inlineStr">
        <is>
          <t>Top ten landowner</t>
        </is>
      </c>
      <c r="Q1" s="3" t="inlineStr">
        <is>
          <t>Status</t>
        </is>
      </c>
      <c r="R1" s="3" t="inlineStr">
        <is>
          <t>Status as of</t>
        </is>
      </c>
      <c r="S1" s="3" t="inlineStr">
        <is>
          <t>Confidence</t>
        </is>
      </c>
      <c r="T1" s="3" t="inlineStr">
        <is>
          <t>Sources</t>
        </is>
      </c>
      <c r="U1" s="3" t="inlineStr">
        <is>
          <t>Degree</t>
        </is>
      </c>
      <c r="V1" s="3" t="inlineStr">
        <is>
          <t>Distinct neighbours</t>
        </is>
      </c>
      <c r="W1" s="3" t="inlineStr">
        <is>
          <t>Betweenness</t>
        </is>
      </c>
      <c r="X1" s="3" t="inlineStr">
        <is>
          <t>Personnel betweenness</t>
        </is>
      </c>
      <c r="Y1" s="3" t="inlineStr">
        <is>
          <t>Outside share</t>
        </is>
      </c>
      <c r="Z1" s="3" t="inlineStr">
        <is>
          <t>Latitude</t>
        </is>
      </c>
      <c r="AA1" s="3" t="inlineStr">
        <is>
          <t>Longitude</t>
        </is>
      </c>
      <c r="AB1" s="3" t="inlineStr">
        <is>
          <t>Pin basis</t>
        </is>
      </c>
      <c r="AC1" s="3" t="inlineStr">
        <is>
          <t>Note</t>
        </is>
      </c>
    </row>
    <row r="2">
      <c r="A2" s="2" t="inlineStr">
        <is>
          <t>joshuacitrus</t>
        </is>
      </c>
      <c r="B2" s="2" t="inlineStr">
        <is>
          <t>Joshua Citrus Inc</t>
        </is>
      </c>
      <c r="C2" s="2" t="inlineStr">
        <is>
          <t>business</t>
        </is>
      </c>
      <c r="D2" s="2" t="inlineStr"/>
      <c r="E2" s="2" t="inlineStr">
        <is>
          <t>Citrus</t>
        </is>
      </c>
      <c r="F2" s="2" t="inlineStr">
        <is>
          <t>Arcadia, DeSoto County</t>
        </is>
      </c>
      <c r="G2" s="2" t="inlineStr">
        <is>
          <t>Peace River valley</t>
        </is>
      </c>
      <c r="H2" s="2" t="inlineStr"/>
      <c r="I2" s="2" t="inlineStr">
        <is>
          <t>publicly verified operating</t>
        </is>
      </c>
      <c r="J2" s="2" t="inlineStr"/>
      <c r="K2" s="2" t="n">
        <v>1887</v>
      </c>
      <c r="L2" s="2" t="inlineStr"/>
      <c r="M2" s="2" t="n">
        <v>1887</v>
      </c>
      <c r="N2" s="2" t="inlineStr">
        <is>
          <t>founding year</t>
        </is>
      </c>
      <c r="O2" s="2" t="inlineStr">
        <is>
          <t>the oldest family grove in DeSoto County, per the family record</t>
        </is>
      </c>
      <c r="P2" s="2" t="inlineStr"/>
      <c r="Q2" s="2" t="inlineStr">
        <is>
          <t>Operating; about 300 acres of groves, a packinghouse and a retail store under the fifth and sixth Shelfer generations.</t>
        </is>
      </c>
      <c r="R2" s="2" t="inlineStr">
        <is>
          <t>12 September 2026</t>
        </is>
      </c>
      <c r="S2" s="2" t="inlineStr">
        <is>
          <t>High</t>
        </is>
      </c>
      <c r="T2" s="2" t="inlineStr">
        <is>
          <t>JCA FCH TFCJ</t>
        </is>
      </c>
      <c r="U2" s="2" t="n">
        <v>4</v>
      </c>
      <c r="V2" s="2" t="n">
        <v>4</v>
      </c>
      <c r="W2" s="2" t="n">
        <v>0.0679</v>
      </c>
      <c r="X2" s="2" t="n">
        <v>0</v>
      </c>
      <c r="Y2" s="2" t="n">
        <v>0.75</v>
      </c>
      <c r="Z2" s="2" t="inlineStr"/>
      <c r="AA2" s="2" t="inlineStr"/>
      <c r="AB2" s="2" t="inlineStr">
        <is>
          <t>no pin; clustered at its hub region</t>
        </is>
      </c>
      <c r="AC2" s="2" t="inlineStr">
        <is>
          <t>James Shelfer settles at Joshua Creek near Arcadia in 1887 and plants the first orange grove; the family holds the state's Century Pioneer Family Farm designation and continues through the greening era on fresh fruit [JCA][FCH][TFCJ].</t>
        </is>
      </c>
    </row>
    <row r="3">
      <c r="A3" s="2" t="inlineStr">
        <is>
          <t>atlanticland</t>
        </is>
      </c>
      <c r="B3" s="2" t="inlineStr">
        <is>
          <t>Atlantic Land and Improvement Company</t>
        </is>
      </c>
      <c r="C3" s="2" t="inlineStr">
        <is>
          <t>business</t>
        </is>
      </c>
      <c r="D3" s="2" t="inlineStr"/>
      <c r="E3" s="2" t="inlineStr">
        <is>
          <t>Citrus</t>
        </is>
      </c>
      <c r="F3" s="2" t="inlineStr">
        <is>
          <t>Florida, railroad land subsidiary</t>
        </is>
      </c>
      <c r="G3" s="2" t="inlineStr">
        <is>
          <t>Outside the Heartland</t>
        </is>
      </c>
      <c r="H3" s="2" t="inlineStr"/>
      <c r="I3" s="2" t="inlineStr">
        <is>
          <t>historic or successor</t>
        </is>
      </c>
      <c r="J3" s="2" t="inlineStr"/>
      <c r="K3" s="2" t="n">
        <v>1900</v>
      </c>
      <c r="L3" s="2" t="n">
        <v>1960</v>
      </c>
      <c r="M3" s="2" t="n">
        <v>1900</v>
      </c>
      <c r="N3" s="2" t="inlineStr">
        <is>
          <t>founding year</t>
        </is>
      </c>
      <c r="O3" s="2" t="inlineStr">
        <is>
          <t>the railroad land company behind Alico</t>
        </is>
      </c>
      <c r="P3" s="2" t="inlineStr"/>
      <c r="Q3" s="2" t="inlineStr">
        <is>
          <t>Gone; its Florida properties become Alico in 1960.</t>
        </is>
      </c>
      <c r="R3" s="2" t="inlineStr">
        <is>
          <t>12 September 2026</t>
        </is>
      </c>
      <c r="S3" s="2" t="inlineStr">
        <is>
          <t>High</t>
        </is>
      </c>
      <c r="T3" s="2" t="inlineStr">
        <is>
          <t>ALHIST</t>
        </is>
      </c>
      <c r="U3" s="2" t="n">
        <v>2</v>
      </c>
      <c r="V3" s="2" t="n">
        <v>2</v>
      </c>
      <c r="W3" s="2" t="n">
        <v>0.008800000000000001</v>
      </c>
      <c r="X3" s="2" t="n">
        <v>0.0134</v>
      </c>
      <c r="Y3" s="2" t="n">
        <v>0.5</v>
      </c>
      <c r="Z3" s="2" t="inlineStr"/>
      <c r="AA3" s="2" t="inlineStr"/>
      <c r="AB3" s="2" t="inlineStr">
        <is>
          <t>no pin; clustered at its hub region</t>
        </is>
      </c>
      <c r="AC3" s="2" t="inlineStr">
        <is>
          <t>The Atlantic Coast Line Railroad's land subsidiary dates to the turn of the twentieth century; the 1960 spin off of its Florida properties creates Alico Land Development Company [ALHIST].</t>
        </is>
      </c>
    </row>
    <row r="4">
      <c r="A4" s="2" t="inlineStr">
        <is>
          <t>maxcy</t>
        </is>
      </c>
      <c r="B4" s="2" t="inlineStr">
        <is>
          <t>Latt Maxcy</t>
        </is>
      </c>
      <c r="C4" s="2" t="inlineStr">
        <is>
          <t>person</t>
        </is>
      </c>
      <c r="D4" s="2" t="inlineStr">
        <is>
          <t>institutional connector</t>
        </is>
      </c>
      <c r="E4" s="2" t="inlineStr">
        <is>
          <t>Citrus</t>
        </is>
      </c>
      <c r="F4" s="2" t="inlineStr">
        <is>
          <t>Frostproof, Polk County</t>
        </is>
      </c>
      <c r="G4" s="2" t="inlineStr">
        <is>
          <t>The Ridge</t>
        </is>
      </c>
      <c r="H4" s="2" t="inlineStr"/>
      <c r="I4" s="2" t="inlineStr"/>
      <c r="J4" s="2" t="inlineStr"/>
      <c r="K4" s="2" t="n"/>
      <c r="L4" s="2" t="inlineStr"/>
      <c r="M4" s="2" t="n">
        <v>1925</v>
      </c>
      <c r="N4" s="2" t="inlineStr">
        <is>
          <t>first documented activity</t>
        </is>
      </c>
      <c r="O4" s="2" t="inlineStr">
        <is>
          <t>founder of Florida Citrus Mutual</t>
        </is>
      </c>
      <c r="P4" s="2" t="inlineStr"/>
      <c r="Q4" s="2" t="inlineStr">
        <is>
          <t>Died 1971, the year of his Florida Citrus Hall of Fame induction.</t>
        </is>
      </c>
      <c r="R4" s="2" t="inlineStr">
        <is>
          <t>12 September 2026</t>
        </is>
      </c>
      <c r="S4" s="2" t="inlineStr">
        <is>
          <t>High</t>
        </is>
      </c>
      <c r="T4" s="2" t="inlineStr">
        <is>
          <t>CFAN1 LMH FCHOF CIMFCM</t>
        </is>
      </c>
      <c r="U4" s="2" t="n">
        <v>2</v>
      </c>
      <c r="V4" s="2" t="n">
        <v>2</v>
      </c>
      <c r="W4" s="2" t="n">
        <v>0.0023</v>
      </c>
      <c r="X4" s="2" t="n">
        <v>0.0092</v>
      </c>
      <c r="Y4" s="2" t="n">
        <v>0.5</v>
      </c>
      <c r="Z4" s="2" t="inlineStr"/>
      <c r="AA4" s="2" t="inlineStr"/>
      <c r="AB4" s="2" t="inlineStr">
        <is>
          <t>no pin; clustered at its hub region</t>
        </is>
      </c>
      <c r="AC4" s="2" t="inlineStr">
        <is>
          <t>He buys Frostproof citrus land from 1914, builds packinghouses and the Silver Nip brands from 1925, ranches about 150,000 acres by 1949, and founds Florida Citrus Mutual in 1948 as its first president [LMH][CFAN1][CIMFCM][FCHOF].</t>
        </is>
      </c>
    </row>
    <row r="5">
      <c r="A5" s="2" t="inlineStr">
        <is>
          <t>maxcycorp</t>
        </is>
      </c>
      <c r="B5" s="2" t="inlineStr">
        <is>
          <t>Latt Maxcy Corporation</t>
        </is>
      </c>
      <c r="C5" s="2" t="inlineStr">
        <is>
          <t>business</t>
        </is>
      </c>
      <c r="D5" s="2" t="inlineStr"/>
      <c r="E5" s="2" t="inlineStr">
        <is>
          <t>Citrus</t>
        </is>
      </c>
      <c r="F5" s="2" t="inlineStr">
        <is>
          <t>Frostproof, Polk County</t>
        </is>
      </c>
      <c r="G5" s="2" t="inlineStr">
        <is>
          <t>The Ridge</t>
        </is>
      </c>
      <c r="H5" s="2" t="inlineStr"/>
      <c r="I5" s="2" t="inlineStr">
        <is>
          <t>publicly verified operating</t>
        </is>
      </c>
      <c r="J5" s="2" t="inlineStr"/>
      <c r="K5" s="2" t="n">
        <v>1925</v>
      </c>
      <c r="L5" s="2" t="inlineStr"/>
      <c r="M5" s="2" t="n">
        <v>1925</v>
      </c>
      <c r="N5" s="2" t="inlineStr">
        <is>
          <t>founding year</t>
        </is>
      </c>
      <c r="O5" s="2" t="inlineStr">
        <is>
          <t>the Ridge's pioneer citrus and cattle corporation</t>
        </is>
      </c>
      <c r="P5" s="2" t="inlineStr"/>
      <c r="Q5" s="2" t="inlineStr">
        <is>
          <t>Operating, 100 percent family owned, with about 40,000 acres of ranch land, 6,000 acres of citrus and about 99 percent of Citizens Bank and Trust.</t>
        </is>
      </c>
      <c r="R5" s="2" t="inlineStr">
        <is>
          <t>12 September 2026</t>
        </is>
      </c>
      <c r="S5" s="2" t="inlineStr">
        <is>
          <t>High</t>
        </is>
      </c>
      <c r="T5" s="2" t="inlineStr">
        <is>
          <t>LMH CFAN1 WFRO</t>
        </is>
      </c>
      <c r="U5" s="2" t="n">
        <v>2</v>
      </c>
      <c r="V5" s="2" t="n">
        <v>2</v>
      </c>
      <c r="W5" s="2" t="n">
        <v>0.0097</v>
      </c>
      <c r="X5" s="2" t="n">
        <v>0.0137</v>
      </c>
      <c r="Y5" s="2" t="n">
        <v>0</v>
      </c>
      <c r="Z5" s="2" t="inlineStr"/>
      <c r="AA5" s="2" t="inlineStr"/>
      <c r="AB5" s="2" t="inlineStr">
        <is>
          <t>no pin; clustered at its hub region</t>
        </is>
      </c>
      <c r="AC5" s="2" t="inlineStr">
        <is>
          <t>L. Maxcy, Inc. forms in 1925 around Latt Maxcy's Frostproof packinghouses and groves; the successor Latt Maxcy Corporation is established 1 May 1963 and the Wilson grandsons manage it today [LMH][CFAN1].</t>
        </is>
      </c>
    </row>
    <row r="6">
      <c r="A6" s="2" t="inlineStr">
        <is>
          <t>larryblack</t>
        </is>
      </c>
      <c r="B6" s="2" t="inlineStr">
        <is>
          <t>Larry Black</t>
        </is>
      </c>
      <c r="C6" s="2" t="inlineStr">
        <is>
          <t>person</t>
        </is>
      </c>
      <c r="D6" s="2" t="inlineStr">
        <is>
          <t>founding or core member</t>
        </is>
      </c>
      <c r="E6" s="2" t="inlineStr">
        <is>
          <t>Citrus</t>
        </is>
      </c>
      <c r="F6" s="2" t="inlineStr">
        <is>
          <t>Fort Meade, Polk County</t>
        </is>
      </c>
      <c r="G6" s="2" t="inlineStr">
        <is>
          <t>The Ridge</t>
        </is>
      </c>
      <c r="H6" s="2" t="inlineStr"/>
      <c r="I6" s="2" t="inlineStr"/>
      <c r="J6" s="2" t="inlineStr"/>
      <c r="K6" s="2" t="n"/>
      <c r="L6" s="2" t="inlineStr"/>
      <c r="M6" s="2" t="n">
        <v>1928</v>
      </c>
      <c r="N6" s="2" t="inlineStr">
        <is>
          <t>first documented year on the map; founding year not recorded</t>
        </is>
      </c>
      <c r="O6" s="2" t="inlineStr">
        <is>
          <t>fifth generation packinghouse manager</t>
        </is>
      </c>
      <c r="P6" s="2" t="inlineStr"/>
      <c r="Q6" s="2" t="inlineStr">
        <is>
          <t>General manager of Peace River Packing Company.</t>
        </is>
      </c>
      <c r="R6" s="2" t="inlineStr">
        <is>
          <t>12 September 2026</t>
        </is>
      </c>
      <c r="S6" s="2" t="inlineStr">
        <is>
          <t>Medium</t>
        </is>
      </c>
      <c r="T6" s="2" t="inlineStr">
        <is>
          <t>CFAN2</t>
        </is>
      </c>
      <c r="U6" s="2" t="n">
        <v>1</v>
      </c>
      <c r="V6" s="2" t="n">
        <v>1</v>
      </c>
      <c r="W6" s="2" t="n">
        <v>0</v>
      </c>
      <c r="X6" s="2" t="n">
        <v>0</v>
      </c>
      <c r="Y6" s="2" t="n">
        <v>0</v>
      </c>
      <c r="Z6" s="2" t="inlineStr"/>
      <c r="AA6" s="2" t="inlineStr"/>
      <c r="AB6" s="2" t="inlineStr">
        <is>
          <t>no pin; clustered at its hub region</t>
        </is>
      </c>
      <c r="AC6" s="2" t="inlineStr">
        <is>
          <t>He manages the family packinghouse founded in 1928 and wins the Florida Grower Citrus Achievement Award in 2021 [CFAN2].</t>
        </is>
      </c>
    </row>
    <row r="7">
      <c r="A7" s="2" t="inlineStr">
        <is>
          <t>bhg4</t>
        </is>
      </c>
      <c r="B7" s="2" t="inlineStr">
        <is>
          <t>Ben Hill Griffin IV</t>
        </is>
      </c>
      <c r="C7" s="2" t="inlineStr">
        <is>
          <t>person</t>
        </is>
      </c>
      <c r="D7" s="2" t="inlineStr">
        <is>
          <t>founding or core member</t>
        </is>
      </c>
      <c r="E7" s="2" t="inlineStr">
        <is>
          <t>Citrus</t>
        </is>
      </c>
      <c r="F7" s="2" t="inlineStr">
        <is>
          <t>Frostproof, Polk County</t>
        </is>
      </c>
      <c r="G7" s="2" t="inlineStr">
        <is>
          <t>The Ridge</t>
        </is>
      </c>
      <c r="H7" s="2" t="inlineStr"/>
      <c r="I7" s="2" t="inlineStr"/>
      <c r="J7" s="2" t="inlineStr"/>
      <c r="K7" s="2" t="n"/>
      <c r="L7" s="2" t="inlineStr"/>
      <c r="M7" s="2" t="n">
        <v>1933</v>
      </c>
      <c r="N7" s="2" t="inlineStr">
        <is>
          <t>first documented year on the map; founding year not recorded</t>
        </is>
      </c>
      <c r="O7" s="2" t="inlineStr">
        <is>
          <t>the fourth Griffin generation</t>
        </is>
      </c>
      <c r="P7" s="2" t="inlineStr"/>
      <c r="Q7" s="2" t="inlineStr">
        <is>
          <t>President of Ben Hill Griffin Inc.</t>
        </is>
      </c>
      <c r="R7" s="2" t="inlineStr">
        <is>
          <t>12 September 2026</t>
        </is>
      </c>
      <c r="S7" s="2" t="inlineStr">
        <is>
          <t>High</t>
        </is>
      </c>
      <c r="T7" s="2" t="inlineStr">
        <is>
          <t>WBHG BHGC</t>
        </is>
      </c>
      <c r="U7" s="2" t="n">
        <v>1</v>
      </c>
      <c r="V7" s="2" t="n">
        <v>1</v>
      </c>
      <c r="W7" s="2" t="n">
        <v>0</v>
      </c>
      <c r="X7" s="2" t="n">
        <v>0</v>
      </c>
      <c r="Y7" s="2" t="n">
        <v>0</v>
      </c>
      <c r="Z7" s="2" t="inlineStr"/>
      <c r="AA7" s="2" t="inlineStr"/>
      <c r="AB7" s="2" t="inlineStr">
        <is>
          <t>no pin; clustered at its hub region</t>
        </is>
      </c>
      <c r="AC7" s="2" t="inlineStr">
        <is>
          <t>The founder's grandson runs the Frostproof company, a Florida's Natural member with groves, ranch and the fertilizer subsidiary [WBHG][BHGC].</t>
        </is>
      </c>
    </row>
    <row r="8">
      <c r="A8" s="2" t="inlineStr">
        <is>
          <t>bhginc</t>
        </is>
      </c>
      <c r="B8" s="2" t="inlineStr">
        <is>
          <t>Ben Hill Griffin Inc</t>
        </is>
      </c>
      <c r="C8" s="2" t="inlineStr">
        <is>
          <t>business</t>
        </is>
      </c>
      <c r="D8" s="2" t="inlineStr"/>
      <c r="E8" s="2" t="inlineStr">
        <is>
          <t>Citrus</t>
        </is>
      </c>
      <c r="F8" s="2" t="inlineStr">
        <is>
          <t>Frostproof, Polk County</t>
        </is>
      </c>
      <c r="G8" s="2" t="inlineStr">
        <is>
          <t>The Ridge</t>
        </is>
      </c>
      <c r="H8" s="2" t="inlineStr"/>
      <c r="I8" s="2" t="inlineStr">
        <is>
          <t>publicly verified operating</t>
        </is>
      </c>
      <c r="J8" s="2" t="inlineStr">
        <is>
          <t>19,500</t>
        </is>
      </c>
      <c r="K8" s="2" t="n">
        <v>1933</v>
      </c>
      <c r="L8" s="2" t="inlineStr"/>
      <c r="M8" s="2" t="n">
        <v>1933</v>
      </c>
      <c r="N8" s="2" t="inlineStr">
        <is>
          <t>founding year</t>
        </is>
      </c>
      <c r="O8" s="2" t="inlineStr">
        <is>
          <t>the Griffin family citrus and cattle company</t>
        </is>
      </c>
      <c r="P8" s="2" t="inlineStr">
        <is>
          <t>top ten</t>
        </is>
      </c>
      <c r="Q8" s="2" t="inlineStr">
        <is>
          <t>Operating under Ben Hill Griffin IV with groves, a commercial cattle ranch and the Griffin Fertilizer subsidiary.</t>
        </is>
      </c>
      <c r="R8" s="2" t="inlineStr">
        <is>
          <t>12 September 2026</t>
        </is>
      </c>
      <c r="S8" s="2" t="inlineStr">
        <is>
          <t>High</t>
        </is>
      </c>
      <c r="T8" s="2" t="inlineStr">
        <is>
          <t>BHGC FNG WBHG MOD</t>
        </is>
      </c>
      <c r="U8" s="2" t="n">
        <v>6</v>
      </c>
      <c r="V8" s="2" t="n">
        <v>6</v>
      </c>
      <c r="W8" s="2" t="n">
        <v>0.0369</v>
      </c>
      <c r="X8" s="2" t="n">
        <v>0.0305</v>
      </c>
      <c r="Y8" s="2" t="n">
        <v>0.1667</v>
      </c>
      <c r="Z8" s="2" t="inlineStr"/>
      <c r="AA8" s="2" t="inlineStr"/>
      <c r="AB8" s="2" t="inlineStr">
        <is>
          <t>no pin; clustered at its hub region</t>
        </is>
      </c>
      <c r="AC8" s="2" t="inlineStr">
        <is>
          <t>Ben Hill Griffin Jr begins in 1933 with a ten acre wedding gift grove and a small packinghouse and builds the Frostproof company that still bears his name; it remains a Florida's Natural member [WBHG][BHGC][FNG]. The module carries the company at 19,500 acres inside the six core counties [MOD].</t>
        </is>
      </c>
    </row>
    <row r="9">
      <c r="A9" s="2" t="inlineStr">
        <is>
          <t>bhgjr</t>
        </is>
      </c>
      <c r="B9" s="2" t="inlineStr">
        <is>
          <t>Ben Hill Griffin Jr</t>
        </is>
      </c>
      <c r="C9" s="2" t="inlineStr">
        <is>
          <t>person</t>
        </is>
      </c>
      <c r="D9" s="2" t="inlineStr">
        <is>
          <t>institutional connector</t>
        </is>
      </c>
      <c r="E9" s="2" t="inlineStr">
        <is>
          <t>Citrus</t>
        </is>
      </c>
      <c r="F9" s="2" t="inlineStr">
        <is>
          <t>Frostproof, Polk County</t>
        </is>
      </c>
      <c r="G9" s="2" t="inlineStr">
        <is>
          <t>The Ridge</t>
        </is>
      </c>
      <c r="H9" s="2" t="inlineStr"/>
      <c r="I9" s="2" t="inlineStr"/>
      <c r="J9" s="2" t="inlineStr"/>
      <c r="K9" s="2" t="n"/>
      <c r="L9" s="2" t="inlineStr"/>
      <c r="M9" s="2" t="n">
        <v>1933</v>
      </c>
      <c r="N9" s="2" t="inlineStr">
        <is>
          <t>first documented activity</t>
        </is>
      </c>
      <c r="O9" s="2" t="inlineStr">
        <is>
          <t>the dominant Ridge citrus and cattle figure of his century</t>
        </is>
      </c>
      <c r="P9" s="2" t="inlineStr"/>
      <c r="Q9" s="2" t="inlineStr">
        <is>
          <t>Died 1990; his estate's Blue Head Ranch sells in 2019.</t>
        </is>
      </c>
      <c r="R9" s="2" t="inlineStr">
        <is>
          <t>12 September 2026</t>
        </is>
      </c>
      <c r="S9" s="2" t="inlineStr">
        <is>
          <t>High</t>
        </is>
      </c>
      <c r="T9" s="2" t="inlineStr">
        <is>
          <t>WBHG BHGC</t>
        </is>
      </c>
      <c r="U9" s="2" t="n">
        <v>4</v>
      </c>
      <c r="V9" s="2" t="n">
        <v>4</v>
      </c>
      <c r="W9" s="2" t="n">
        <v>0.0339</v>
      </c>
      <c r="X9" s="2" t="n">
        <v>0.008</v>
      </c>
      <c r="Y9" s="2" t="n">
        <v>0.25</v>
      </c>
      <c r="Z9" s="2" t="inlineStr"/>
      <c r="AA9" s="2" t="inlineStr"/>
      <c r="AB9" s="2" t="inlineStr">
        <is>
          <t>no pin; clustered at its hub region</t>
        </is>
      </c>
      <c r="AC9" s="2" t="inlineStr">
        <is>
          <t>Born near Fort Meade in 1910 and raised in Frostproof, he turns a ten acre wedding gift grove of 1933 into a citrus and cattle empire, serves in both houses of the legislature, and takes control of Alico in 1972 [WBHG]. The University of Florida stadium carries his name [WBHG].</t>
        </is>
      </c>
    </row>
    <row r="10">
      <c r="A10" s="2" t="inlineStr">
        <is>
          <t>alico</t>
        </is>
      </c>
      <c r="B10" s="2" t="inlineStr">
        <is>
          <t>Alico Inc</t>
        </is>
      </c>
      <c r="C10" s="2" t="inlineStr">
        <is>
          <t>business</t>
        </is>
      </c>
      <c r="D10" s="2" t="inlineStr"/>
      <c r="E10" s="2" t="inlineStr">
        <is>
          <t>Citrus</t>
        </is>
      </c>
      <c r="F10" s="2" t="inlineStr">
        <is>
          <t>Fort Myers; groves and ranch land in eight counties including DeSoto, Highlands, Hardee, Glades and Hendry</t>
        </is>
      </c>
      <c r="G10" s="2" t="inlineStr">
        <is>
          <t>The Ridge</t>
        </is>
      </c>
      <c r="H10" s="2" t="inlineStr">
        <is>
          <t>Alico, Inc. (Nasdaq ALCO)</t>
        </is>
      </c>
      <c r="I10" s="2" t="inlineStr">
        <is>
          <t>publicly verified operating</t>
        </is>
      </c>
      <c r="J10" s="2" t="inlineStr">
        <is>
          <t>27,847</t>
        </is>
      </c>
      <c r="K10" s="2" t="n">
        <v>1960</v>
      </c>
      <c r="L10" s="2" t="inlineStr"/>
      <c r="M10" s="2" t="n">
        <v>1960</v>
      </c>
      <c r="N10" s="2" t="inlineStr">
        <is>
          <t>founding year</t>
        </is>
      </c>
      <c r="O10" s="2" t="inlineStr">
        <is>
          <t>the listed land company that left citrus</t>
        </is>
      </c>
      <c r="P10" s="2" t="inlineStr">
        <is>
          <t>top ten</t>
        </is>
      </c>
      <c r="Q10" s="2" t="inlineStr">
        <is>
          <t>Operating as a diversified land company; the citrus division is wound down after the 2024 to 2025 harvest and about 49,537 acres remain across eight counties.</t>
        </is>
      </c>
      <c r="R10" s="2" t="inlineStr">
        <is>
          <t>12 September 2026</t>
        </is>
      </c>
      <c r="S10" s="2" t="inlineStr">
        <is>
          <t>High</t>
        </is>
      </c>
      <c r="T10" s="2" t="inlineStr">
        <is>
          <t>ALHIST ALPR25 AL10K ALSEC1 ALSEC3 ALPR26 WALICO BOBS25 MOD</t>
        </is>
      </c>
      <c r="U10" s="2" t="n">
        <v>6</v>
      </c>
      <c r="V10" s="2" t="n">
        <v>6</v>
      </c>
      <c r="W10" s="2" t="n">
        <v>0.056</v>
      </c>
      <c r="X10" s="2" t="n">
        <v>0.0164</v>
      </c>
      <c r="Y10" s="2" t="n">
        <v>0.5</v>
      </c>
      <c r="Z10" s="2" t="inlineStr"/>
      <c r="AA10" s="2" t="inlineStr"/>
      <c r="AB10" s="2" t="inlineStr">
        <is>
          <t>no pin; clustered at its hub region</t>
        </is>
      </c>
      <c r="AC10" s="2" t="inlineStr">
        <is>
          <t>Alico forms in 1960 from properties spun off by the Atlantic Coast Line Railroad's land subsidiary; Ben Hill Griffin Jr takes majority control in 1972 [ALHIST][WBHG]. On 6 January 2025 the company announces the wind down of Alico Citrus, citing greening and hurricane losses after a decade in which its production fell about 73 percent; the Tropicana agreement ends in May 2025 and grove land moves to sale, lease and development [ALPR25][AL10K][ALSEC3]. The module carries Alico at 27,847 acres inside the six core counties [MOD].</t>
        </is>
      </c>
    </row>
    <row r="11">
      <c r="A11" s="2" t="inlineStr">
        <is>
          <t>bhgiii</t>
        </is>
      </c>
      <c r="B11" s="2" t="inlineStr">
        <is>
          <t>Ben Hill Griffin III</t>
        </is>
      </c>
      <c r="C11" s="2" t="inlineStr">
        <is>
          <t>person</t>
        </is>
      </c>
      <c r="D11" s="2" t="inlineStr">
        <is>
          <t>personnel connector</t>
        </is>
      </c>
      <c r="E11" s="2" t="inlineStr">
        <is>
          <t>Citrus</t>
        </is>
      </c>
      <c r="F11" s="2" t="inlineStr">
        <is>
          <t>Frostproof, Polk County</t>
        </is>
      </c>
      <c r="G11" s="2" t="inlineStr">
        <is>
          <t>The Ridge</t>
        </is>
      </c>
      <c r="H11" s="2" t="inlineStr"/>
      <c r="I11" s="2" t="inlineStr"/>
      <c r="J11" s="2" t="inlineStr"/>
      <c r="K11" s="2" t="n"/>
      <c r="L11" s="2" t="inlineStr"/>
      <c r="M11" s="2" t="n">
        <v>1990</v>
      </c>
      <c r="N11" s="2" t="inlineStr">
        <is>
          <t>first documented activity</t>
        </is>
      </c>
      <c r="O11" s="2" t="inlineStr">
        <is>
          <t>the second Griffin generation at Alico</t>
        </is>
      </c>
      <c r="P11" s="2" t="inlineStr"/>
      <c r="Q11" s="2" t="inlineStr">
        <is>
          <t>Chairs the family company after leading Alico to 2004.</t>
        </is>
      </c>
      <c r="R11" s="2" t="inlineStr">
        <is>
          <t>12 September 2026</t>
        </is>
      </c>
      <c r="S11" s="2" t="inlineStr">
        <is>
          <t>Medium</t>
        </is>
      </c>
      <c r="T11" s="2" t="inlineStr">
        <is>
          <t>WALICO WBHG</t>
        </is>
      </c>
      <c r="U11" s="2" t="n">
        <v>2</v>
      </c>
      <c r="V11" s="2" t="n">
        <v>2</v>
      </c>
      <c r="W11" s="2" t="n">
        <v>0.0074</v>
      </c>
      <c r="X11" s="2" t="n">
        <v>0.0034</v>
      </c>
      <c r="Y11" s="2" t="n">
        <v>0</v>
      </c>
      <c r="Z11" s="2" t="inlineStr"/>
      <c r="AA11" s="2" t="inlineStr"/>
      <c r="AB11" s="2" t="inlineStr">
        <is>
          <t>no pin; clustered at its hub region</t>
        </is>
      </c>
      <c r="AC11" s="2" t="inlineStr">
        <is>
          <t>He succeeds his father at Alico in 1990 and serves as its chief executive until 2004, holding the Frostproof family company and the listed land company in one line [WALICO][WBHG].</t>
        </is>
      </c>
    </row>
    <row r="12">
      <c r="A12" s="2" t="inlineStr">
        <is>
          <t>southerngardens</t>
        </is>
      </c>
      <c r="B12" s="2" t="inlineStr">
        <is>
          <t>Southern Gardens Citrus</t>
        </is>
      </c>
      <c r="C12" s="2" t="inlineStr">
        <is>
          <t>business</t>
        </is>
      </c>
      <c r="D12" s="2" t="inlineStr"/>
      <c r="E12" s="2" t="inlineStr">
        <is>
          <t>Citrus</t>
        </is>
      </c>
      <c r="F12" s="2" t="inlineStr">
        <is>
          <t>Hendry County</t>
        </is>
      </c>
      <c r="G12" s="2" t="inlineStr">
        <is>
          <t>The Glades</t>
        </is>
      </c>
      <c r="H12" s="2" t="inlineStr"/>
      <c r="I12" s="2" t="inlineStr">
        <is>
          <t>publicly verified operating</t>
        </is>
      </c>
      <c r="J12" s="2" t="inlineStr"/>
      <c r="K12" s="2" t="n">
        <v>1994</v>
      </c>
      <c r="L12" s="2" t="inlineStr"/>
      <c r="M12" s="2" t="n">
        <v>1994</v>
      </c>
      <c r="N12" s="2" t="inlineStr">
        <is>
          <t>founding year</t>
        </is>
      </c>
      <c r="O12" s="2" t="inlineStr">
        <is>
          <t>U.S. Sugar's citrus subsidiary</t>
        </is>
      </c>
      <c r="P12" s="2" t="inlineStr"/>
      <c r="Q12" s="2" t="inlineStr">
        <is>
          <t>Operating groves, a nursery and juice storage; the plant no longer processes fruit.</t>
        </is>
      </c>
      <c r="R12" s="2" t="inlineStr">
        <is>
          <t>12 September 2026</t>
        </is>
      </c>
      <c r="S12" s="2" t="inlineStr">
        <is>
          <t>High</t>
        </is>
      </c>
      <c r="T12" s="2" t="inlineStr">
        <is>
          <t>CIM19 USSH FNG APHIS</t>
        </is>
      </c>
      <c r="U12" s="2" t="n">
        <v>3</v>
      </c>
      <c r="V12" s="2" t="n">
        <v>3</v>
      </c>
      <c r="W12" s="2" t="n">
        <v>0.0251</v>
      </c>
      <c r="X12" s="2" t="n">
        <v>0.0269</v>
      </c>
      <c r="Y12" s="2" t="n">
        <v>0.3333</v>
      </c>
      <c r="Z12" s="2" t="inlineStr"/>
      <c r="AA12" s="2" t="inlineStr"/>
      <c r="AB12" s="2" t="inlineStr">
        <is>
          <t>no pin; clustered at its hub region</t>
        </is>
      </c>
      <c r="AC12" s="2" t="inlineStr">
        <is>
          <t>U.S. Sugar founds Southern Gardens in 1994 and the operation grows past 32,000 acres; at peak the Hendry County plant processes up to 20 million boxes a year [CIM19][USSH]. It announces the end of processing on 10 September 2019, citing greening, Hurricane Irma losses and imports, and remains a Florida's Natural member and a USDA permitted researcher of engineered greening countermeasures [CIM19][FNG][APHIS].</t>
        </is>
      </c>
    </row>
    <row r="13">
      <c r="A13" s="2" t="inlineStr">
        <is>
          <t>consolidatedcitrus</t>
        </is>
      </c>
      <c r="B13" s="2" t="inlineStr">
        <is>
          <t>Consolidated Citrus LP</t>
        </is>
      </c>
      <c r="C13" s="2" t="inlineStr">
        <is>
          <t>business</t>
        </is>
      </c>
      <c r="D13" s="2" t="inlineStr"/>
      <c r="E13" s="2" t="inlineStr">
        <is>
          <t>Citrus</t>
        </is>
      </c>
      <c r="F13" s="2" t="inlineStr">
        <is>
          <t>Fort Myers; groves across the southern half of Florida</t>
        </is>
      </c>
      <c r="G13" s="2" t="inlineStr">
        <is>
          <t>Outside the Heartland</t>
        </is>
      </c>
      <c r="H13" s="2" t="inlineStr"/>
      <c r="I13" s="2" t="inlineStr">
        <is>
          <t>publicly verified operating</t>
        </is>
      </c>
      <c r="J13" s="2" t="inlineStr"/>
      <c r="K13" s="2" t="n">
        <v>1998</v>
      </c>
      <c r="L13" s="2" t="inlineStr"/>
      <c r="M13" s="2" t="n">
        <v>1998</v>
      </c>
      <c r="N13" s="2" t="inlineStr">
        <is>
          <t>founding year</t>
        </is>
      </c>
      <c r="O13" s="2" t="inlineStr">
        <is>
          <t>the King Ranch citrus partnership</t>
        </is>
      </c>
      <c r="P13" s="2" t="inlineStr"/>
      <c r="Q13" s="2" t="inlineStr">
        <is>
          <t>Operating as King Ranch's Florida citrus arm, described by its parent as the largest juice orange producing operation in the United States.</t>
        </is>
      </c>
      <c r="R13" s="2" t="inlineStr">
        <is>
          <t>12 September 2026</t>
        </is>
      </c>
      <c r="S13" s="2" t="inlineStr">
        <is>
          <t>High</t>
        </is>
      </c>
      <c r="T13" s="2" t="inlineStr">
        <is>
          <t>KRCH KRT KRC SBCON DNBCC</t>
        </is>
      </c>
      <c r="U13" s="2" t="n">
        <v>3</v>
      </c>
      <c r="V13" s="2" t="n">
        <v>3</v>
      </c>
      <c r="W13" s="2" t="n">
        <v>0.3095</v>
      </c>
      <c r="X13" s="2" t="n">
        <v>0.0066</v>
      </c>
      <c r="Y13" s="2" t="n">
        <v>1</v>
      </c>
      <c r="Z13" s="2" t="inlineStr"/>
      <c r="AA13" s="2" t="inlineStr"/>
      <c r="AB13" s="2" t="inlineStr">
        <is>
          <t>no pin; clustered at its hub region</t>
        </is>
      </c>
      <c r="AC13" s="2" t="inlineStr">
        <is>
          <t>King Ranch merges its Running W Citrus operations, formed in 1993 around 16,000 acres of Coca-Cola's Minute Maid groves, with Collier Enterprises interests in 1998, adding the Turner Foods groves from Florida Power and Light [KRCH][KRT]. The parent reports about forty thousand tree planted acres in more than a dozen grove locations [KRC][SBCON].</t>
        </is>
      </c>
    </row>
    <row r="14">
      <c r="A14" s="2" t="inlineStr">
        <is>
          <t>turnerfoods</t>
        </is>
      </c>
      <c r="B14" s="2" t="inlineStr">
        <is>
          <t>Turner Foods</t>
        </is>
      </c>
      <c r="C14" s="2" t="inlineStr">
        <is>
          <t>business</t>
        </is>
      </c>
      <c r="D14" s="2" t="inlineStr"/>
      <c r="E14" s="2" t="inlineStr">
        <is>
          <t>Citrus</t>
        </is>
      </c>
      <c r="F14" s="2" t="inlineStr">
        <is>
          <t>southwest Florida groves</t>
        </is>
      </c>
      <c r="G14" s="2" t="inlineStr">
        <is>
          <t>Outside the Heartland</t>
        </is>
      </c>
      <c r="H14" s="2" t="inlineStr"/>
      <c r="I14" s="2" t="inlineStr">
        <is>
          <t>historic or successor</t>
        </is>
      </c>
      <c r="J14" s="2" t="inlineStr"/>
      <c r="K14" s="2" t="n">
        <v>1998</v>
      </c>
      <c r="L14" s="2" t="n">
        <v>1998</v>
      </c>
      <c r="M14" s="2" t="n">
        <v>1998</v>
      </c>
      <c r="N14" s="2" t="inlineStr">
        <is>
          <t>first documented year on the map; founding year not recorded</t>
        </is>
      </c>
      <c r="O14" s="2" t="inlineStr">
        <is>
          <t>the utility's citrus company</t>
        </is>
      </c>
      <c r="P14" s="2" t="inlineStr"/>
      <c r="Q14" s="2" t="inlineStr">
        <is>
          <t>Absorbed; its groves pass to Consolidated Citrus in 1998.</t>
        </is>
      </c>
      <c r="R14" s="2" t="inlineStr">
        <is>
          <t>12 September 2026</t>
        </is>
      </c>
      <c r="S14" s="2" t="inlineStr">
        <is>
          <t>Medium</t>
        </is>
      </c>
      <c r="T14" s="2" t="inlineStr">
        <is>
          <t>KRCH</t>
        </is>
      </c>
      <c r="U14" s="2" t="n">
        <v>2</v>
      </c>
      <c r="V14" s="2" t="n">
        <v>2</v>
      </c>
      <c r="W14" s="2" t="n">
        <v>0.3046</v>
      </c>
      <c r="X14" s="2" t="n">
        <v>0.007900000000000001</v>
      </c>
      <c r="Y14" s="2" t="n">
        <v>1</v>
      </c>
      <c r="Z14" s="2" t="inlineStr"/>
      <c r="AA14" s="2" t="inlineStr"/>
      <c r="AB14" s="2" t="inlineStr">
        <is>
          <t>no pin; clustered at its hub region</t>
        </is>
      </c>
      <c r="AC14" s="2" t="inlineStr">
        <is>
          <t>Florida Power and Light's citrus subsidiary; the 1998 formation of Consolidated Citrus includes the acquisition of the Turner Foods groves from the utility, so the company that now converts pasture to panels once grew oranges [KRCH]. It enters the map at the year of its documented transfer.</t>
        </is>
      </c>
    </row>
    <row r="15">
      <c r="A15" s="2" t="inlineStr">
        <is>
          <t>greening</t>
        </is>
      </c>
      <c r="B15" s="2" t="inlineStr">
        <is>
          <t>Citrus greening reaches Florida</t>
        </is>
      </c>
      <c r="C15" s="2" t="inlineStr">
        <is>
          <t>event</t>
        </is>
      </c>
      <c r="D15" s="2" t="inlineStr"/>
      <c r="E15" s="2" t="inlineStr">
        <is>
          <t>Citrus</t>
        </is>
      </c>
      <c r="F15" s="2" t="inlineStr">
        <is>
          <t>first found in south Florida, August 2005</t>
        </is>
      </c>
      <c r="G15" s="2" t="inlineStr">
        <is>
          <t>The Glades</t>
        </is>
      </c>
      <c r="H15" s="2" t="inlineStr"/>
      <c r="I15" s="2" t="inlineStr"/>
      <c r="J15" s="2" t="inlineStr"/>
      <c r="K15" s="2" t="n">
        <v>2005</v>
      </c>
      <c r="L15" s="2" t="inlineStr"/>
      <c r="M15" s="2" t="n">
        <v>2005</v>
      </c>
      <c r="N15" s="2" t="inlineStr">
        <is>
          <t>founding year</t>
        </is>
      </c>
      <c r="O15" s="2" t="inlineStr">
        <is>
          <t>the disease behind the grove to pasture conversion</t>
        </is>
      </c>
      <c r="P15" s="2" t="inlineStr"/>
      <c r="Q15" s="2" t="inlineStr">
        <is>
          <t>Uncured; the single largest driver of the production collapse.</t>
        </is>
      </c>
      <c r="R15" s="2" t="inlineStr">
        <is>
          <t>12 September 2026</t>
        </is>
      </c>
      <c r="S15" s="2" t="inlineStr">
        <is>
          <t>High</t>
        </is>
      </c>
      <c r="T15" s="2" t="inlineStr">
        <is>
          <t>INVSP CIMHLB ATLFED NASS24 FORT25 CIM25A</t>
        </is>
      </c>
      <c r="U15" s="2" t="n">
        <v>2</v>
      </c>
      <c r="V15" s="2" t="n">
        <v>2</v>
      </c>
      <c r="W15" s="2" t="n">
        <v>0.0062</v>
      </c>
      <c r="X15" s="2" t="n">
        <v>0</v>
      </c>
      <c r="Y15" s="2" t="n">
        <v>0</v>
      </c>
      <c r="Z15" s="2" t="inlineStr"/>
      <c r="AA15" s="2" t="inlineStr"/>
      <c r="AB15" s="2" t="inlineStr">
        <is>
          <t>no pin; clustered at its hub region</t>
        </is>
      </c>
      <c r="AC15" s="2" t="inlineStr">
        <is>
          <t>The Asian citrus psyllid arrives in 1998 and huanglongbing is first discovered in Florida in 2005; production falls from a 244 million box orange peak in 1997 to 1998 to about 20 million boxes by 2023 to 2024, and statewide acreage from over 832,000 to about 275,000 [INVSP][CIMHLB][ATLFED][CIM25A][FORT25]. The module's check columns show parcel groves exceeding surveyed commercial citrus in every county, 47,926 acres apart in Highlands alone [MOD][NASS24].</t>
        </is>
      </c>
    </row>
    <row r="16">
      <c r="A16" s="2" t="inlineStr">
        <is>
          <t>johngose</t>
        </is>
      </c>
      <c r="B16" s="2" t="inlineStr">
        <is>
          <t>John Gose</t>
        </is>
      </c>
      <c r="C16" s="2" t="inlineStr">
        <is>
          <t>person</t>
        </is>
      </c>
      <c r="D16" s="2" t="inlineStr">
        <is>
          <t>personnel connector</t>
        </is>
      </c>
      <c r="E16" s="2" t="inlineStr">
        <is>
          <t>Citrus</t>
        </is>
      </c>
      <c r="F16" s="2" t="inlineStr">
        <is>
          <t>Highlands County</t>
        </is>
      </c>
      <c r="G16" s="2" t="inlineStr">
        <is>
          <t>The Ridge</t>
        </is>
      </c>
      <c r="H16" s="2" t="inlineStr"/>
      <c r="I16" s="2" t="inlineStr"/>
      <c r="J16" s="2" t="inlineStr"/>
      <c r="K16" s="2" t="n"/>
      <c r="L16" s="2" t="inlineStr"/>
      <c r="M16" s="2" t="n">
        <v>2005</v>
      </c>
      <c r="N16" s="2" t="inlineStr">
        <is>
          <t>first documented activity</t>
        </is>
      </c>
      <c r="O16" s="2" t="inlineStr">
        <is>
          <t>Lykes citrus executive and association president</t>
        </is>
      </c>
      <c r="P16" s="2" t="inlineStr"/>
      <c r="Q16" s="2" t="inlineStr">
        <is>
          <t>Documented in the role in 2006 and 2007.</t>
        </is>
      </c>
      <c r="R16" s="2" t="inlineStr">
        <is>
          <t>12 September 2026</t>
        </is>
      </c>
      <c r="S16" s="2" t="inlineStr">
        <is>
          <t>High</t>
        </is>
      </c>
      <c r="T16" s="2" t="inlineStr">
        <is>
          <t>SEAGG1 SEAGG2</t>
        </is>
      </c>
      <c r="U16" s="2" t="n">
        <v>2</v>
      </c>
      <c r="V16" s="2" t="n">
        <v>2</v>
      </c>
      <c r="W16" s="2" t="n">
        <v>0.0039</v>
      </c>
      <c r="X16" s="2" t="n">
        <v>0.0015</v>
      </c>
      <c r="Y16" s="2" t="n">
        <v>0</v>
      </c>
      <c r="Z16" s="2" t="inlineStr"/>
      <c r="AA16" s="2" t="inlineStr"/>
      <c r="AB16" s="2" t="inlineStr">
        <is>
          <t>no pin; clustered at its hub region</t>
        </is>
      </c>
      <c r="AC16" s="2" t="inlineStr">
        <is>
          <t>A Lykes Bros citrus executive in Highlands County who serves as president of the Highlands County Citrus Growers Association through the canker and freeze years of 2006 and 2007 [SEAGG1][SEAGG2].</t>
        </is>
      </c>
    </row>
    <row r="17">
      <c r="A17" s="2" t="inlineStr">
        <is>
          <t>hccgasoc</t>
        </is>
      </c>
      <c r="B17" s="2" t="inlineStr">
        <is>
          <t>Highlands County Citrus Growers Association</t>
        </is>
      </c>
      <c r="C17" s="2" t="inlineStr">
        <is>
          <t>organisation</t>
        </is>
      </c>
      <c r="D17" s="2" t="inlineStr"/>
      <c r="E17" s="2" t="inlineStr">
        <is>
          <t>Citrus</t>
        </is>
      </c>
      <c r="F17" s="2" t="inlineStr">
        <is>
          <t>Sebring, Highlands County</t>
        </is>
      </c>
      <c r="G17" s="2" t="inlineStr">
        <is>
          <t>The Ridge</t>
        </is>
      </c>
      <c r="H17" s="2" t="inlineStr"/>
      <c r="I17" s="2" t="inlineStr">
        <is>
          <t>publicly verified operating</t>
        </is>
      </c>
      <c r="J17" s="2" t="inlineStr"/>
      <c r="K17" s="2" t="n"/>
      <c r="L17" s="2" t="inlineStr"/>
      <c r="M17" s="2" t="n">
        <v>2006</v>
      </c>
      <c r="N17" s="2" t="inlineStr">
        <is>
          <t>first documented year on the map; founding year not recorded</t>
        </is>
      </c>
      <c r="O17" s="2" t="inlineStr">
        <is>
          <t>the county's grower institution</t>
        </is>
      </c>
      <c r="P17" s="2" t="inlineStr"/>
      <c r="Q17" s="2" t="inlineStr">
        <is>
          <t>Operating from US 27 South in Sebring for the county's commercial growers.</t>
        </is>
      </c>
      <c r="R17" s="2" t="inlineStr">
        <is>
          <t>12 September 2026</t>
        </is>
      </c>
      <c r="S17" s="2" t="inlineStr">
        <is>
          <t>High</t>
        </is>
      </c>
      <c r="T17" s="2" t="inlineStr">
        <is>
          <t>HCCGA CIQH SEAGG1</t>
        </is>
      </c>
      <c r="U17" s="2" t="n">
        <v>2</v>
      </c>
      <c r="V17" s="2" t="n">
        <v>2</v>
      </c>
      <c r="W17" s="2" t="n">
        <v>0.0024</v>
      </c>
      <c r="X17" s="2" t="n">
        <v>0.0007</v>
      </c>
      <c r="Y17" s="2" t="n">
        <v>0</v>
      </c>
      <c r="Z17" s="2" t="inlineStr"/>
      <c r="AA17" s="2" t="inlineStr"/>
      <c r="AB17" s="2" t="inlineStr">
        <is>
          <t>no pin; clustered at its hub region</t>
        </is>
      </c>
      <c r="AC17" s="2" t="inlineStr">
        <is>
          <t>The association carries the county's citrus industry through canker, freezes and greening; its registration carries EIN 59-3005931 and it enters the map at the era its record documents [HCCGA][CIQH].</t>
        </is>
      </c>
    </row>
    <row r="18">
      <c r="A18" s="2" t="inlineStr">
        <is>
          <t>alicowinddown</t>
        </is>
      </c>
      <c r="B18" s="2" t="inlineStr">
        <is>
          <t>Alico citrus wind down</t>
        </is>
      </c>
      <c r="C18" s="2" t="inlineStr">
        <is>
          <t>event</t>
        </is>
      </c>
      <c r="D18" s="2" t="inlineStr"/>
      <c r="E18" s="2" t="inlineStr">
        <is>
          <t>Citrus</t>
        </is>
      </c>
      <c r="F18" s="2" t="inlineStr">
        <is>
          <t>eight counties including DeSoto, Highlands and Hardee</t>
        </is>
      </c>
      <c r="G18" s="2" t="inlineStr">
        <is>
          <t>The Ridge</t>
        </is>
      </c>
      <c r="H18" s="2" t="inlineStr"/>
      <c r="I18" s="2" t="inlineStr"/>
      <c r="J18" s="2" t="inlineStr"/>
      <c r="K18" s="2" t="n">
        <v>2025</v>
      </c>
      <c r="L18" s="2" t="inlineStr"/>
      <c r="M18" s="2" t="n">
        <v>2025</v>
      </c>
      <c r="N18" s="2" t="inlineStr">
        <is>
          <t>founding year</t>
        </is>
      </c>
      <c r="O18" s="2" t="inlineStr">
        <is>
          <t>the largest single citrus exit of the greening era within this dataset</t>
        </is>
      </c>
      <c r="P18" s="2" t="inlineStr"/>
      <c r="Q18" s="2" t="inlineStr">
        <is>
          <t>Complete through the 2025 harvest; about 3,460 acres continue under third party caretakers through 2026.</t>
        </is>
      </c>
      <c r="R18" s="2" t="inlineStr">
        <is>
          <t>12 September 2026</t>
        </is>
      </c>
      <c r="S18" s="2" t="inlineStr">
        <is>
          <t>High</t>
        </is>
      </c>
      <c r="T18" s="2" t="inlineStr">
        <is>
          <t>ALPR25 AL10K ALSEC2 BOBS25 WGCU25 ALPR26</t>
        </is>
      </c>
      <c r="U18" s="2" t="n">
        <v>2</v>
      </c>
      <c r="V18" s="2" t="n">
        <v>2</v>
      </c>
      <c r="W18" s="2" t="n">
        <v>0.0058</v>
      </c>
      <c r="X18" s="2" t="n">
        <v>0.0046</v>
      </c>
      <c r="Y18" s="2" t="n">
        <v>0</v>
      </c>
      <c r="Z18" s="2" t="inlineStr"/>
      <c r="AA18" s="2" t="inlineStr"/>
      <c r="AB18" s="2" t="inlineStr">
        <is>
          <t>no pin; clustered at its hub region</t>
        </is>
      </c>
      <c r="AC18" s="2" t="inlineStr">
        <is>
          <t>Alico announces the wind down on 6 January 2025 and abandons trees on about 90 percent of its producing acres by the fiscal year's end; 172 employees are laid off, the Tropicana agreement terminates in May, and land moves to sale, lease and development, including a 2,950 acre Hendry grove sold for 26.8 million dollars in January 2026 [ALPR25][ALSEC2][ALSEC3][BOBS25][ALPR26].</t>
        </is>
      </c>
    </row>
    <row r="19">
      <c r="A19" s="2" t="inlineStr">
        <is>
          <t>griffinfert</t>
        </is>
      </c>
      <c r="B19" s="2" t="inlineStr">
        <is>
          <t>Griffin Fertilizer</t>
        </is>
      </c>
      <c r="C19" s="2" t="inlineStr">
        <is>
          <t>business</t>
        </is>
      </c>
      <c r="D19" s="2" t="inlineStr"/>
      <c r="E19" s="2" t="inlineStr">
        <is>
          <t>Citrus</t>
        </is>
      </c>
      <c r="F19" s="2" t="inlineStr">
        <is>
          <t>Frostproof, Polk County</t>
        </is>
      </c>
      <c r="G19" s="2" t="inlineStr">
        <is>
          <t>The Ridge</t>
        </is>
      </c>
      <c r="H19" s="2" t="inlineStr"/>
      <c r="I19" s="2" t="inlineStr">
        <is>
          <t>publicly verified operating</t>
        </is>
      </c>
      <c r="J19" s="2" t="inlineStr"/>
      <c r="K19" s="2" t="n"/>
      <c r="L19" s="2" t="inlineStr"/>
      <c r="M19" s="2" t="n">
        <v>2025</v>
      </c>
      <c r="N19" s="2" t="inlineStr">
        <is>
          <t>first documented year on the map; founding year not recorded</t>
        </is>
      </c>
      <c r="O19" s="2" t="inlineStr">
        <is>
          <t>the family company's fertilizer arm</t>
        </is>
      </c>
      <c r="P19" s="2" t="inlineStr"/>
      <c r="Q19" s="2" t="inlineStr">
        <is>
          <t>Operating as a Ben Hill Griffin Inc subsidiary making dry and liquid fertilizer.</t>
        </is>
      </c>
      <c r="R19" s="2" t="inlineStr">
        <is>
          <t>12 September 2026</t>
        </is>
      </c>
      <c r="S19" s="2" t="inlineStr">
        <is>
          <t>Medium</t>
        </is>
      </c>
      <c r="T19" s="2" t="inlineStr">
        <is>
          <t>BHGC</t>
        </is>
      </c>
      <c r="U19" s="2" t="n">
        <v>1</v>
      </c>
      <c r="V19" s="2" t="n">
        <v>1</v>
      </c>
      <c r="W19" s="2" t="n">
        <v>0</v>
      </c>
      <c r="X19" s="2" t="n">
        <v>0</v>
      </c>
      <c r="Y19" s="2" t="n">
        <v>0</v>
      </c>
      <c r="Z19" s="2" t="inlineStr"/>
      <c r="AA19" s="2" t="inlineStr"/>
      <c r="AB19" s="2" t="inlineStr">
        <is>
          <t>no pin; clustered at its hub region</t>
        </is>
      </c>
      <c r="AC19" s="2" t="inlineStr">
        <is>
          <t>The Frostproof company's fertilizer subsidiary serves the Ridge and Heartland groves and ranches [BHGC].</t>
        </is>
      </c>
    </row>
    <row r="20">
      <c r="A20" s="2" t="inlineStr">
        <is>
          <t>johnkiernan</t>
        </is>
      </c>
      <c r="B20" s="2" t="inlineStr">
        <is>
          <t>John Kiernan</t>
        </is>
      </c>
      <c r="C20" s="2" t="inlineStr">
        <is>
          <t>person</t>
        </is>
      </c>
      <c r="D20" s="2" t="inlineStr">
        <is>
          <t>founding or core member</t>
        </is>
      </c>
      <c r="E20" s="2" t="inlineStr">
        <is>
          <t>Citrus</t>
        </is>
      </c>
      <c r="F20" s="2" t="inlineStr">
        <is>
          <t>Fort Myers</t>
        </is>
      </c>
      <c r="G20" s="2" t="inlineStr">
        <is>
          <t>Outside the Heartland</t>
        </is>
      </c>
      <c r="H20" s="2" t="inlineStr"/>
      <c r="I20" s="2" t="inlineStr"/>
      <c r="J20" s="2" t="inlineStr"/>
      <c r="K20" s="2" t="n"/>
      <c r="L20" s="2" t="inlineStr"/>
      <c r="M20" s="2" t="n">
        <v>2025</v>
      </c>
      <c r="N20" s="2" t="inlineStr">
        <is>
          <t>first documented activity</t>
        </is>
      </c>
      <c r="O20" s="2" t="inlineStr">
        <is>
          <t>the executive who ended Alico's citrus century</t>
        </is>
      </c>
      <c r="P20" s="2" t="inlineStr"/>
      <c r="Q20" s="2" t="inlineStr">
        <is>
          <t>Serving as Alico's president and chief executive.</t>
        </is>
      </c>
      <c r="R20" s="2" t="inlineStr">
        <is>
          <t>12 September 2026</t>
        </is>
      </c>
      <c r="S20" s="2" t="inlineStr">
        <is>
          <t>High</t>
        </is>
      </c>
      <c r="T20" s="2" t="inlineStr">
        <is>
          <t>ALPR25 CIM25B</t>
        </is>
      </c>
      <c r="U20" s="2" t="n">
        <v>1</v>
      </c>
      <c r="V20" s="2" t="n">
        <v>1</v>
      </c>
      <c r="W20" s="2" t="n">
        <v>0</v>
      </c>
      <c r="X20" s="2" t="n">
        <v>0</v>
      </c>
      <c r="Y20" s="2" t="n">
        <v>0</v>
      </c>
      <c r="Z20" s="2" t="inlineStr"/>
      <c r="AA20" s="2" t="inlineStr"/>
      <c r="AB20" s="2" t="inlineStr">
        <is>
          <t>no pin; clustered at its hub region</t>
        </is>
      </c>
      <c r="AC20" s="2" t="inlineStr">
        <is>
          <t>He announces the January 2025 strategic transformation, stating that citrus production fell about 73 percent in ten years and that growing citrus in Florida is no longer economically viable for the company [ALPR25][CIM25B].</t>
        </is>
      </c>
    </row>
    <row r="21">
      <c r="A21" s="2" t="inlineStr">
        <is>
          <t>citrusmktsvcs</t>
        </is>
      </c>
      <c r="B21" s="2" t="inlineStr">
        <is>
          <t>Citrus Marketing Services</t>
        </is>
      </c>
      <c r="C21" s="2" t="inlineStr">
        <is>
          <t>business</t>
        </is>
      </c>
      <c r="D21" s="2" t="inlineStr"/>
      <c r="E21" s="2" t="inlineStr">
        <is>
          <t>Citrus</t>
        </is>
      </c>
      <c r="F21" s="2" t="inlineStr">
        <is>
          <t>Sebring, Highlands County</t>
        </is>
      </c>
      <c r="G21" s="2" t="inlineStr">
        <is>
          <t>The Ridge</t>
        </is>
      </c>
      <c r="H21" s="2" t="inlineStr"/>
      <c r="I21" s="2" t="inlineStr">
        <is>
          <t>public record entity</t>
        </is>
      </c>
      <c r="J21" s="2" t="inlineStr"/>
      <c r="K21" s="2" t="n"/>
      <c r="L21" s="2" t="inlineStr"/>
      <c r="M21" s="2" t="n">
        <v>2026</v>
      </c>
      <c r="N21" s="2" t="inlineStr">
        <is>
          <t>first documented year on the map; founding year not recorded</t>
        </is>
      </c>
      <c r="O21" s="2" t="inlineStr">
        <is>
          <t>Sebring grower member of Florida's Natural</t>
        </is>
      </c>
      <c r="P21" s="2" t="inlineStr"/>
      <c r="Q21" s="2" t="inlineStr">
        <is>
          <t>Operating as a Highlands County member of the cooperative.</t>
        </is>
      </c>
      <c r="R21" s="2" t="inlineStr">
        <is>
          <t>12 September 2026</t>
        </is>
      </c>
      <c r="S21" s="2" t="inlineStr">
        <is>
          <t>High</t>
        </is>
      </c>
      <c r="T21" s="2" t="inlineStr">
        <is>
          <t>FNG</t>
        </is>
      </c>
      <c r="U21" s="2" t="n">
        <v>2</v>
      </c>
      <c r="V21" s="2" t="n">
        <v>2</v>
      </c>
      <c r="W21" s="2" t="n">
        <v>0.0059</v>
      </c>
      <c r="X21" s="2" t="n">
        <v>0.0029</v>
      </c>
      <c r="Y21" s="2" t="n">
        <v>0.5</v>
      </c>
      <c r="Z21" s="2" t="inlineStr"/>
      <c r="AA21" s="2" t="inlineStr"/>
      <c r="AB21" s="2" t="inlineStr">
        <is>
          <t>no pin; clustered at its hub region</t>
        </is>
      </c>
      <c r="AC21" s="2" t="inlineStr">
        <is>
          <t>Citrus Marketing Services of Sebring appears on the Florida's Natural grower members list; no founding year is documented, and it enters the map at the first year the record here documents it [FNG].</t>
        </is>
      </c>
    </row>
    <row r="22">
      <c r="A22" s="2" t="inlineStr">
        <is>
          <t>lakeplacidcoop</t>
        </is>
      </c>
      <c r="B22" s="2" t="inlineStr">
        <is>
          <t>Lake Placid Citrus Cooperative</t>
        </is>
      </c>
      <c r="C22" s="2" t="inlineStr">
        <is>
          <t>organisation</t>
        </is>
      </c>
      <c r="D22" s="2" t="inlineStr"/>
      <c r="E22" s="2" t="inlineStr">
        <is>
          <t>Citrus</t>
        </is>
      </c>
      <c r="F22" s="2" t="inlineStr">
        <is>
          <t>Lake Placid, Highlands County</t>
        </is>
      </c>
      <c r="G22" s="2" t="inlineStr">
        <is>
          <t>The Ridge</t>
        </is>
      </c>
      <c r="H22" s="2" t="inlineStr"/>
      <c r="I22" s="2" t="inlineStr">
        <is>
          <t>public record entity</t>
        </is>
      </c>
      <c r="J22" s="2" t="inlineStr"/>
      <c r="K22" s="2" t="n"/>
      <c r="L22" s="2" t="inlineStr"/>
      <c r="M22" s="2" t="n">
        <v>2026</v>
      </c>
      <c r="N22" s="2" t="inlineStr">
        <is>
          <t>first documented year on the map; founding year not recorded</t>
        </is>
      </c>
      <c r="O22" s="2" t="inlineStr">
        <is>
          <t>the town's grower cooperative</t>
        </is>
      </c>
      <c r="P22" s="2" t="inlineStr"/>
      <c r="Q22" s="2" t="inlineStr">
        <is>
          <t>Operating as the Lake Placid member organization of Florida's Natural.</t>
        </is>
      </c>
      <c r="R22" s="2" t="inlineStr">
        <is>
          <t>12 September 2026</t>
        </is>
      </c>
      <c r="S22" s="2" t="inlineStr">
        <is>
          <t>High</t>
        </is>
      </c>
      <c r="T22" s="2" t="inlineStr">
        <is>
          <t>FNG</t>
        </is>
      </c>
      <c r="U22" s="2" t="n">
        <v>2</v>
      </c>
      <c r="V22" s="2" t="n">
        <v>2</v>
      </c>
      <c r="W22" s="2" t="n">
        <v>0.0034</v>
      </c>
      <c r="X22" s="2" t="n">
        <v>0.0125</v>
      </c>
      <c r="Y22" s="2" t="n">
        <v>0.5</v>
      </c>
      <c r="Z22" s="2" t="inlineStr"/>
      <c r="AA22" s="2" t="inlineStr"/>
      <c r="AB22" s="2" t="inlineStr">
        <is>
          <t>no pin; clustered at its hub region</t>
        </is>
      </c>
      <c r="AC22" s="2" t="inlineStr">
        <is>
          <t>The cooperative appears on the Florida's Natural grower members list as the Lake Placid member organization; no founding year is documented, and it enters the map at the first year the record here documents it [FNG].</t>
        </is>
      </c>
    </row>
    <row r="23">
      <c r="A23" s="2" t="inlineStr">
        <is>
          <t>dahlberg</t>
        </is>
      </c>
      <c r="B23" s="2" t="inlineStr">
        <is>
          <t>Bror Dahlberg</t>
        </is>
      </c>
      <c r="C23" s="2" t="inlineStr">
        <is>
          <t>person</t>
        </is>
      </c>
      <c r="D23" s="2" t="inlineStr">
        <is>
          <t>founding or core member</t>
        </is>
      </c>
      <c r="E23" s="2" t="inlineStr">
        <is>
          <t>Sugar</t>
        </is>
      </c>
      <c r="F23" s="2" t="inlineStr">
        <is>
          <t>Clewiston, Hendry County</t>
        </is>
      </c>
      <c r="G23" s="2" t="inlineStr">
        <is>
          <t>The Glades</t>
        </is>
      </c>
      <c r="H23" s="2" t="inlineStr"/>
      <c r="I23" s="2" t="inlineStr"/>
      <c r="J23" s="2" t="inlineStr"/>
      <c r="K23" s="2" t="n"/>
      <c r="L23" s="2" t="inlineStr"/>
      <c r="M23" s="2" t="n">
        <v>1925</v>
      </c>
      <c r="N23" s="2" t="inlineStr">
        <is>
          <t>first documented activity</t>
        </is>
      </c>
      <c r="O23" s="2" t="inlineStr">
        <is>
          <t>founder of Southern Sugar</t>
        </is>
      </c>
      <c r="P23" s="2" t="inlineStr"/>
      <c r="Q23" s="2" t="inlineStr">
        <is>
          <t>Died mid century; his company's failure seeds U.S. Sugar.</t>
        </is>
      </c>
      <c r="R23" s="2" t="inlineStr">
        <is>
          <t>12 September 2026</t>
        </is>
      </c>
      <c r="S23" s="2" t="inlineStr">
        <is>
          <t>Low</t>
        </is>
      </c>
      <c r="T23" s="2" t="inlineStr">
        <is>
          <t>JMFS</t>
        </is>
      </c>
      <c r="U23" s="2" t="n">
        <v>1</v>
      </c>
      <c r="V23" s="2" t="n">
        <v>1</v>
      </c>
      <c r="W23" s="2" t="n">
        <v>0</v>
      </c>
      <c r="X23" s="2" t="n">
        <v>0</v>
      </c>
      <c r="Y23" s="2" t="n">
        <v>0</v>
      </c>
      <c r="Z23" s="2" t="inlineStr"/>
      <c r="AA23" s="2" t="inlineStr"/>
      <c r="AB23" s="2" t="inlineStr">
        <is>
          <t>no pin; clustered at its hub region</t>
        </is>
      </c>
      <c r="AC23" s="2" t="inlineStr">
        <is>
          <t>The Swedish born industrialist founds the Southern Sugar Company in 1925, acquiring 130,000 acres in the upper Everglades and building the Clewiston mill, per the reference history of the industry; the record of his role rests on that single account and is graded accordingly [JMFS].</t>
        </is>
      </c>
    </row>
    <row r="24">
      <c r="A24" s="2" t="inlineStr">
        <is>
          <t>southernsugar</t>
        </is>
      </c>
      <c r="B24" s="2" t="inlineStr">
        <is>
          <t>Southern Sugar Company</t>
        </is>
      </c>
      <c r="C24" s="2" t="inlineStr">
        <is>
          <t>business</t>
        </is>
      </c>
      <c r="D24" s="2" t="inlineStr"/>
      <c r="E24" s="2" t="inlineStr">
        <is>
          <t>Sugar</t>
        </is>
      </c>
      <c r="F24" s="2" t="inlineStr">
        <is>
          <t>Clewiston, Hendry County</t>
        </is>
      </c>
      <c r="G24" s="2" t="inlineStr">
        <is>
          <t>The Glades</t>
        </is>
      </c>
      <c r="H24" s="2" t="inlineStr"/>
      <c r="I24" s="2" t="inlineStr">
        <is>
          <t>historic or successor</t>
        </is>
      </c>
      <c r="J24" s="2" t="inlineStr"/>
      <c r="K24" s="2" t="n">
        <v>1925</v>
      </c>
      <c r="L24" s="2" t="n">
        <v>1931</v>
      </c>
      <c r="M24" s="2" t="n">
        <v>1925</v>
      </c>
      <c r="N24" s="2" t="inlineStr">
        <is>
          <t>founding year</t>
        </is>
      </c>
      <c r="O24" s="2" t="inlineStr">
        <is>
          <t>the failed founder of the Clewiston sugar industry</t>
        </is>
      </c>
      <c r="P24" s="2" t="inlineStr"/>
      <c r="Q24" s="2" t="inlineStr">
        <is>
          <t>Gone; its Clewiston assets become U.S. Sugar Corporation in 1931.</t>
        </is>
      </c>
      <c r="R24" s="2" t="inlineStr">
        <is>
          <t>12 September 2026</t>
        </is>
      </c>
      <c r="S24" s="2" t="inlineStr">
        <is>
          <t>High</t>
        </is>
      </c>
      <c r="T24" s="2" t="inlineStr">
        <is>
          <t>JMFS FHS29 USSH USS25</t>
        </is>
      </c>
      <c r="U24" s="2" t="n">
        <v>3</v>
      </c>
      <c r="V24" s="2" t="n">
        <v>3</v>
      </c>
      <c r="W24" s="2" t="n">
        <v>0.0081</v>
      </c>
      <c r="X24" s="2" t="n">
        <v>0.0046</v>
      </c>
      <c r="Y24" s="2" t="n">
        <v>0</v>
      </c>
      <c r="Z24" s="2" t="inlineStr"/>
      <c r="AA24" s="2" t="inlineStr"/>
      <c r="AB24" s="2" t="inlineStr">
        <is>
          <t>no pin; clustered at its hub region</t>
        </is>
      </c>
      <c r="AC24" s="2" t="inlineStr">
        <is>
          <t>Bror G. Dahlberg's company acquires 130,000 acres in the upper Everglades from 1925 and relocates the failed Pennsylvania Sugar mill from Pennsuco to Clewiston in 1927; the Clewiston Sugar House opens 19 January 1929 [JMFS][USS25][FHS29]. Receivership follows in fall 1930 and Charles Stewart Mott buys the assets in 1931 [JMFS][USSH].</t>
        </is>
      </c>
    </row>
    <row r="25">
      <c r="A25" s="2" t="inlineStr">
        <is>
          <t>mott</t>
        </is>
      </c>
      <c r="B25" s="2" t="inlineStr">
        <is>
          <t>Charles Stewart Mott</t>
        </is>
      </c>
      <c r="C25" s="2" t="inlineStr">
        <is>
          <t>person</t>
        </is>
      </c>
      <c r="D25" s="2" t="inlineStr">
        <is>
          <t>founding or core member</t>
        </is>
      </c>
      <c r="E25" s="2" t="inlineStr">
        <is>
          <t>Sugar</t>
        </is>
      </c>
      <c r="F25" s="2" t="inlineStr">
        <is>
          <t>Flint, Michigan and Clewiston</t>
        </is>
      </c>
      <c r="G25" s="2" t="inlineStr">
        <is>
          <t>Outside Florida</t>
        </is>
      </c>
      <c r="H25" s="2" t="inlineStr"/>
      <c r="I25" s="2" t="inlineStr"/>
      <c r="J25" s="2" t="inlineStr"/>
      <c r="K25" s="2" t="n"/>
      <c r="L25" s="2" t="inlineStr"/>
      <c r="M25" s="2" t="n">
        <v>1931</v>
      </c>
      <c r="N25" s="2" t="inlineStr">
        <is>
          <t>first documented activity</t>
        </is>
      </c>
      <c r="O25" s="2" t="inlineStr">
        <is>
          <t>founder of U.S. Sugar</t>
        </is>
      </c>
      <c r="P25" s="2" t="inlineStr"/>
      <c r="Q25" s="2" t="inlineStr">
        <is>
          <t>Died 1973; his role survives in the company and the foundation ownership stake.</t>
        </is>
      </c>
      <c r="R25" s="2" t="inlineStr">
        <is>
          <t>12 September 2026</t>
        </is>
      </c>
      <c r="S25" s="2" t="inlineStr">
        <is>
          <t>High</t>
        </is>
      </c>
      <c r="T25" s="2" t="inlineStr">
        <is>
          <t>USSH WMOTT WUSS</t>
        </is>
      </c>
      <c r="U25" s="2" t="n">
        <v>1</v>
      </c>
      <c r="V25" s="2" t="n">
        <v>1</v>
      </c>
      <c r="W25" s="2" t="n">
        <v>0</v>
      </c>
      <c r="X25" s="2" t="n">
        <v>0</v>
      </c>
      <c r="Y25" s="2" t="n">
        <v>0</v>
      </c>
      <c r="Z25" s="2" t="inlineStr"/>
      <c r="AA25" s="2" t="inlineStr"/>
      <c r="AB25" s="2" t="inlineStr">
        <is>
          <t>no pin; clustered at its hub region</t>
        </is>
      </c>
      <c r="AC25" s="2" t="inlineStr">
        <is>
          <t>The General Motors industrialist buys the assets of bankrupt Southern Sugar in 1931 and builds United States Sugar Corporation, leading it until his death in 1973, when his son C. S. Harding Mott takes the chair [USSH][WMOTT][WUSS].</t>
        </is>
      </c>
    </row>
    <row r="26">
      <c r="A26" s="2" t="inlineStr">
        <is>
          <t>ussugar</t>
        </is>
      </c>
      <c r="B26" s="2" t="inlineStr">
        <is>
          <t>U.S. Sugar Corporation</t>
        </is>
      </c>
      <c r="C26" s="2" t="inlineStr">
        <is>
          <t>business</t>
        </is>
      </c>
      <c r="D26" s="2" t="inlineStr"/>
      <c r="E26" s="2" t="inlineStr">
        <is>
          <t>Sugar</t>
        </is>
      </c>
      <c r="F26" s="2" t="inlineStr">
        <is>
          <t>Clewiston, Hendry County</t>
        </is>
      </c>
      <c r="G26" s="2" t="inlineStr">
        <is>
          <t>The Glades</t>
        </is>
      </c>
      <c r="H26" s="2" t="inlineStr"/>
      <c r="I26" s="2" t="inlineStr">
        <is>
          <t>publicly verified operating</t>
        </is>
      </c>
      <c r="J26" s="2" t="inlineStr">
        <is>
          <t>93,986</t>
        </is>
      </c>
      <c r="K26" s="2" t="n">
        <v>1931</v>
      </c>
      <c r="L26" s="2" t="inlineStr"/>
      <c r="M26" s="2" t="n">
        <v>1931</v>
      </c>
      <c r="N26" s="2" t="inlineStr">
        <is>
          <t>founding year</t>
        </is>
      </c>
      <c r="O26" s="2" t="inlineStr">
        <is>
          <t>the largest sugarcane producer of the Glades</t>
        </is>
      </c>
      <c r="P26" s="2" t="inlineStr">
        <is>
          <t>top ten</t>
        </is>
      </c>
      <c r="Q26" s="2" t="inlineStr">
        <is>
          <t>Operating; farms about 245,000 acres of cane, corn, citrus and vegetables and runs the Clewiston mill and refinery, the railroad, Southern Gardens Citrus and Imperial Sugar.</t>
        </is>
      </c>
      <c r="R26" s="2" t="inlineStr">
        <is>
          <t>12 September 2026</t>
        </is>
      </c>
      <c r="S26" s="2" t="inlineStr">
        <is>
          <t>High</t>
        </is>
      </c>
      <c r="T26" s="2" t="inlineStr">
        <is>
          <t>USSH MOD WUSS JMFS NPR08 BNO10 BB22 LDC</t>
        </is>
      </c>
      <c r="U26" s="2" t="n">
        <v>12</v>
      </c>
      <c r="V26" s="2" t="n">
        <v>12</v>
      </c>
      <c r="W26" s="2" t="n">
        <v>0.0896</v>
      </c>
      <c r="X26" s="2" t="n">
        <v>0.0824</v>
      </c>
      <c r="Y26" s="2" t="n">
        <v>0.25</v>
      </c>
      <c r="Z26" s="2" t="inlineStr"/>
      <c r="AA26" s="2" t="inlineStr"/>
      <c r="AB26" s="2" t="inlineStr">
        <is>
          <t>no pin; clustered at its hub region</t>
        </is>
      </c>
      <c r="AC26" s="2" t="inlineStr">
        <is>
          <t>Charles Stewart Mott buys the assets of the bankrupt Southern Sugar Company in 1931 and renames the operation United States Sugar Corporation; the first harvest of 1932 yields 292,228 tons of cane [USSH][JMFS]. An employee stock ownership plan forms in 1983 and the company goes private through it in 1987 [WUSS][USSH]. The module's resolved owner table carries U.S. Sugar at 93,986 acres inside the six core counties, second within this dataset; most of its cane land lies east of them in Palm Beach County [MOD][WUSS].</t>
        </is>
      </c>
    </row>
    <row r="27">
      <c r="A27" s="2" t="inlineStr">
        <is>
          <t>ruthwedgworth</t>
        </is>
      </c>
      <c r="B27" s="2" t="inlineStr">
        <is>
          <t>Ruth Wedgworth</t>
        </is>
      </c>
      <c r="C27" s="2" t="inlineStr">
        <is>
          <t>person</t>
        </is>
      </c>
      <c r="D27" s="2" t="inlineStr">
        <is>
          <t>institutional connector</t>
        </is>
      </c>
      <c r="E27" s="2" t="inlineStr">
        <is>
          <t>Sugar</t>
        </is>
      </c>
      <c r="F27" s="2" t="inlineStr">
        <is>
          <t>Belle Glade, Palm Beach County</t>
        </is>
      </c>
      <c r="G27" s="2" t="inlineStr">
        <is>
          <t>The Glades</t>
        </is>
      </c>
      <c r="H27" s="2" t="inlineStr"/>
      <c r="I27" s="2" t="inlineStr"/>
      <c r="J27" s="2" t="inlineStr"/>
      <c r="K27" s="2" t="n"/>
      <c r="L27" s="2" t="inlineStr"/>
      <c r="M27" s="2" t="n">
        <v>1932</v>
      </c>
      <c r="N27" s="2" t="inlineStr">
        <is>
          <t>first documented activity</t>
        </is>
      </c>
      <c r="O27" s="2" t="inlineStr">
        <is>
          <t>matriarch of muck agriculture</t>
        </is>
      </c>
      <c r="P27" s="2" t="inlineStr"/>
      <c r="Q27" s="2" t="inlineStr">
        <is>
          <t>Died 1995; Florida Agricultural Hall of Fame, 1988.</t>
        </is>
      </c>
      <c r="R27" s="2" t="inlineStr">
        <is>
          <t>12 September 2026</t>
        </is>
      </c>
      <c r="S27" s="2" t="inlineStr">
        <is>
          <t>High</t>
        </is>
      </c>
      <c r="T27" s="2" t="inlineStr">
        <is>
          <t>WRUTH AGHOFR WEDGH</t>
        </is>
      </c>
      <c r="U27" s="2" t="n">
        <v>3</v>
      </c>
      <c r="V27" s="2" t="n">
        <v>3</v>
      </c>
      <c r="W27" s="2" t="n">
        <v>0.0011</v>
      </c>
      <c r="X27" s="2" t="n">
        <v>0.0046</v>
      </c>
      <c r="Y27" s="2" t="n">
        <v>0.3333</v>
      </c>
      <c r="Z27" s="2" t="inlineStr"/>
      <c r="AA27" s="2" t="inlineStr"/>
      <c r="AB27" s="2" t="inlineStr">
        <is>
          <t>no pin; clustered at its hub region</t>
        </is>
      </c>
      <c r="AC27" s="2" t="inlineStr">
        <is>
          <t>She takes control of the family operation on Herman Wedgworth's death in 1938 and builds it into a major agribusiness; she is a founding member of the Florida Fruit and Vegetable Association and a charter member of the growers cooperative [WRUTH][AGHOFR][WEDGH].</t>
        </is>
      </c>
    </row>
    <row r="28">
      <c r="A28" s="2" t="inlineStr">
        <is>
          <t>wedgworth</t>
        </is>
      </c>
      <c r="B28" s="2" t="inlineStr">
        <is>
          <t>Wedgworth's Inc and Wedgworth Farms</t>
        </is>
      </c>
      <c r="C28" s="2" t="inlineStr">
        <is>
          <t>business</t>
        </is>
      </c>
      <c r="D28" s="2" t="inlineStr"/>
      <c r="E28" s="2" t="inlineStr">
        <is>
          <t>Sugar</t>
        </is>
      </c>
      <c r="F28" s="2" t="inlineStr">
        <is>
          <t>Belle Glade, Palm Beach County</t>
        </is>
      </c>
      <c r="G28" s="2" t="inlineStr">
        <is>
          <t>The Glades</t>
        </is>
      </c>
      <c r="H28" s="2" t="inlineStr"/>
      <c r="I28" s="2" t="inlineStr">
        <is>
          <t>publicly verified operating</t>
        </is>
      </c>
      <c r="J28" s="2" t="inlineStr"/>
      <c r="K28" s="2" t="n">
        <v>1932</v>
      </c>
      <c r="L28" s="2" t="inlineStr"/>
      <c r="M28" s="2" t="n">
        <v>1932</v>
      </c>
      <c r="N28" s="2" t="inlineStr">
        <is>
          <t>founding year</t>
        </is>
      </c>
      <c r="O28" s="2" t="inlineStr">
        <is>
          <t>fertilizer house and family farm of the muck</t>
        </is>
      </c>
      <c r="P28" s="2" t="inlineStr"/>
      <c r="Q28" s="2" t="inlineStr">
        <is>
          <t>Operating; the fertilizer company serves about 20,000 acres across south Florida and the family farm grows about 10,000 acres of sugarcane.</t>
        </is>
      </c>
      <c r="R28" s="2" t="inlineStr">
        <is>
          <t>12 September 2026</t>
        </is>
      </c>
      <c r="S28" s="2" t="inlineStr">
        <is>
          <t>High</t>
        </is>
      </c>
      <c r="T28" s="2" t="inlineStr">
        <is>
          <t>WEDGH WEDGF FPGW AGHOFR</t>
        </is>
      </c>
      <c r="U28" s="2" t="n">
        <v>5</v>
      </c>
      <c r="V28" s="2" t="n">
        <v>5</v>
      </c>
      <c r="W28" s="2" t="n">
        <v>0.0064</v>
      </c>
      <c r="X28" s="2" t="n">
        <v>0.0092</v>
      </c>
      <c r="Y28" s="2" t="n">
        <v>0</v>
      </c>
      <c r="Z28" s="2" t="inlineStr"/>
      <c r="AA28" s="2" t="inlineStr"/>
      <c r="AB28" s="2" t="inlineStr">
        <is>
          <t>no pin; clustered at its hub region</t>
        </is>
      </c>
      <c r="AC28" s="2" t="inlineStr">
        <is>
          <t>Herman Wedgworth, the first plant pathologist at the Everglades Experiment Station, founds the company with Ruth Wedgworth in 1932, hand mixing fertilizer for the new muck soils; after his death in 1938 Ruth runs and builds the business [WEDGH]. The farm grows winter vegetables before turning to sugarcane in the 1960s, and the family's son George founds the growers cooperative [WEDGF][FPGW].</t>
        </is>
      </c>
    </row>
    <row r="29">
      <c r="A29" s="2" t="inlineStr">
        <is>
          <t>okeelanta</t>
        </is>
      </c>
      <c r="B29" s="2" t="inlineStr">
        <is>
          <t>Okeelanta Corporation</t>
        </is>
      </c>
      <c r="C29" s="2" t="inlineStr">
        <is>
          <t>business</t>
        </is>
      </c>
      <c r="D29" s="2" t="inlineStr"/>
      <c r="E29" s="2" t="inlineStr">
        <is>
          <t>Sugar</t>
        </is>
      </c>
      <c r="F29" s="2" t="inlineStr">
        <is>
          <t>South Bay, Palm Beach County</t>
        </is>
      </c>
      <c r="G29" s="2" t="inlineStr">
        <is>
          <t>The Glades</t>
        </is>
      </c>
      <c r="H29" s="2" t="inlineStr"/>
      <c r="I29" s="2" t="inlineStr">
        <is>
          <t>publicly verified operating</t>
        </is>
      </c>
      <c r="J29" s="2" t="inlineStr"/>
      <c r="K29" s="2" t="n">
        <v>1946</v>
      </c>
      <c r="L29" s="2" t="inlineStr"/>
      <c r="M29" s="2" t="n">
        <v>1946</v>
      </c>
      <c r="N29" s="2" t="inlineStr">
        <is>
          <t>founding year</t>
        </is>
      </c>
      <c r="O29" s="2" t="inlineStr">
        <is>
          <t>the largest site of the Fanjul group</t>
        </is>
      </c>
      <c r="P29" s="2" t="inlineStr"/>
      <c r="Q29" s="2" t="inlineStr">
        <is>
          <t>Operating; the complex holds a mill, a refinery and the 140 megawatt biomass plant.</t>
        </is>
      </c>
      <c r="R29" s="2" t="inlineStr">
        <is>
          <t>12 September 2026</t>
        </is>
      </c>
      <c r="S29" s="2" t="inlineStr">
        <is>
          <t>High</t>
        </is>
      </c>
      <c r="T29" s="2" t="inlineStr">
        <is>
          <t>JMFS CLUIO FCM SFWMDNH</t>
        </is>
      </c>
      <c r="U29" s="2" t="n">
        <v>4</v>
      </c>
      <c r="V29" s="2" t="n">
        <v>4</v>
      </c>
      <c r="W29" s="2" t="n">
        <v>0.0108</v>
      </c>
      <c r="X29" s="2" t="n">
        <v>0.016</v>
      </c>
      <c r="Y29" s="2" t="n">
        <v>0</v>
      </c>
      <c r="Z29" s="2" t="inlineStr"/>
      <c r="AA29" s="2" t="inlineStr"/>
      <c r="AB29" s="2" t="inlineStr">
        <is>
          <t>no pin; clustered at its hub region</t>
        </is>
      </c>
      <c r="AC29" s="2" t="inlineStr">
        <is>
          <t>An Okeelanta cooperative of 1946 mills with Puerto Rican machinery, is foreclosed in 1949 and reorganized in 1952; South Porto Rico Sugar buys it in 1964, Gulf and Western in 1967, and the Fanjul brothers acquire Okeelanta with about 90,000 acres in 1984 [JMFS]. The site processes more than six million tons of cane a year, as reported [CLUIO].</t>
        </is>
      </c>
    </row>
    <row r="30">
      <c r="A30" s="2" t="inlineStr">
        <is>
          <t>georgewedgworth</t>
        </is>
      </c>
      <c r="B30" s="2" t="inlineStr">
        <is>
          <t>George Wedgworth</t>
        </is>
      </c>
      <c r="C30" s="2" t="inlineStr">
        <is>
          <t>person</t>
        </is>
      </c>
      <c r="D30" s="2" t="inlineStr">
        <is>
          <t>personnel connector</t>
        </is>
      </c>
      <c r="E30" s="2" t="inlineStr">
        <is>
          <t>Sugar</t>
        </is>
      </c>
      <c r="F30" s="2" t="inlineStr">
        <is>
          <t>Belle Glade, Palm Beach County</t>
        </is>
      </c>
      <c r="G30" s="2" t="inlineStr">
        <is>
          <t>The Glades</t>
        </is>
      </c>
      <c r="H30" s="2" t="inlineStr"/>
      <c r="I30" s="2" t="inlineStr"/>
      <c r="J30" s="2" t="inlineStr"/>
      <c r="K30" s="2" t="n"/>
      <c r="L30" s="2" t="inlineStr"/>
      <c r="M30" s="2" t="n">
        <v>1950</v>
      </c>
      <c r="N30" s="2" t="inlineStr">
        <is>
          <t>first documented activity</t>
        </is>
      </c>
      <c r="O30" s="2" t="inlineStr">
        <is>
          <t>founder of the Sugar Cane Growers Cooperative</t>
        </is>
      </c>
      <c r="P30" s="2" t="inlineStr"/>
      <c r="Q30" s="2" t="inlineStr">
        <is>
          <t>Died 2016; led the cooperative for over 50 years.</t>
        </is>
      </c>
      <c r="R30" s="2" t="inlineStr">
        <is>
          <t>12 September 2026</t>
        </is>
      </c>
      <c r="S30" s="2" t="inlineStr">
        <is>
          <t>High</t>
        </is>
      </c>
      <c r="T30" s="2" t="inlineStr">
        <is>
          <t>WGEO FPGW AGHOFW SEAGW WSCGC</t>
        </is>
      </c>
      <c r="U30" s="2" t="n">
        <v>3</v>
      </c>
      <c r="V30" s="2" t="n">
        <v>3</v>
      </c>
      <c r="W30" s="2" t="n">
        <v>0.0001</v>
      </c>
      <c r="X30" s="2" t="n">
        <v>0.0001</v>
      </c>
      <c r="Y30" s="2" t="n">
        <v>0</v>
      </c>
      <c r="Z30" s="2" t="inlineStr"/>
      <c r="AA30" s="2" t="inlineStr"/>
      <c r="AB30" s="2" t="inlineStr">
        <is>
          <t>no pin; clustered at its hub region</t>
        </is>
      </c>
      <c r="AC30" s="2" t="inlineStr">
        <is>
          <t>Son of Herman and Ruth Wedgworth, he founds the Florida Celery Exchange in the 1950s and the Sugar Cane Growers Cooperative of Florida in 1960, leading it until 2013 [WGEO][FPGW][AGHOFW].</t>
        </is>
      </c>
    </row>
    <row r="31">
      <c r="A31" s="2" t="inlineStr">
        <is>
          <t>fanjulsr</t>
        </is>
      </c>
      <c r="B31" s="2" t="inlineStr">
        <is>
          <t>Alfonso Fanjul Sr</t>
        </is>
      </c>
      <c r="C31" s="2" t="inlineStr">
        <is>
          <t>person</t>
        </is>
      </c>
      <c r="D31" s="2" t="inlineStr">
        <is>
          <t>personnel connector</t>
        </is>
      </c>
      <c r="E31" s="2" t="inlineStr">
        <is>
          <t>Sugar</t>
        </is>
      </c>
      <c r="F31" s="2" t="inlineStr">
        <is>
          <t>Pahokee and Palm Beach</t>
        </is>
      </c>
      <c r="G31" s="2" t="inlineStr">
        <is>
          <t>The Glades</t>
        </is>
      </c>
      <c r="H31" s="2" t="inlineStr"/>
      <c r="I31" s="2" t="inlineStr"/>
      <c r="J31" s="2" t="inlineStr"/>
      <c r="K31" s="2" t="n"/>
      <c r="L31" s="2" t="inlineStr"/>
      <c r="M31" s="2" t="n">
        <v>1960</v>
      </c>
      <c r="N31" s="2" t="inlineStr">
        <is>
          <t>first documented activity</t>
        </is>
      </c>
      <c r="O31" s="2" t="inlineStr">
        <is>
          <t>founder of the Fanjul sugar operations in Florida</t>
        </is>
      </c>
      <c r="P31" s="2" t="inlineStr"/>
      <c r="Q31" s="2" t="inlineStr">
        <is>
          <t>Died 1980; his sons run the family companies.</t>
        </is>
      </c>
      <c r="R31" s="2" t="inlineStr">
        <is>
          <t>12 September 2026</t>
        </is>
      </c>
      <c r="S31" s="2" t="inlineStr">
        <is>
          <t>High</t>
        </is>
      </c>
      <c r="T31" s="2" t="inlineStr">
        <is>
          <t>ENCFC WFAN JMFS FCJ</t>
        </is>
      </c>
      <c r="U31" s="2" t="n">
        <v>2</v>
      </c>
      <c r="V31" s="2" t="n">
        <v>2</v>
      </c>
      <c r="W31" s="2" t="n">
        <v>0</v>
      </c>
      <c r="X31" s="2" t="n">
        <v>0</v>
      </c>
      <c r="Y31" s="2" t="n">
        <v>0</v>
      </c>
      <c r="Z31" s="2" t="inlineStr"/>
      <c r="AA31" s="2" t="inlineStr"/>
      <c r="AB31" s="2" t="inlineStr">
        <is>
          <t>no pin; clustered at its hub region</t>
        </is>
      </c>
      <c r="AC31" s="2" t="inlineStr">
        <is>
          <t>A Cuban sugar magnate whose family milled its first cane in the 1850s and whose holdings are confiscated after the 1959 revolution; he relocates in 1960, buys the 4,000 acre Osceola Farms property near Pahokee and reassembles Louisiana mills there [ENCFC][WFAN][JMFS].</t>
        </is>
      </c>
    </row>
    <row r="32">
      <c r="A32" s="2" t="inlineStr">
        <is>
          <t>fcrystals</t>
        </is>
      </c>
      <c r="B32" s="2" t="inlineStr">
        <is>
          <t>Florida Crystals Corporation</t>
        </is>
      </c>
      <c r="C32" s="2" t="inlineStr">
        <is>
          <t>business</t>
        </is>
      </c>
      <c r="D32" s="2" t="inlineStr"/>
      <c r="E32" s="2" t="inlineStr">
        <is>
          <t>Sugar</t>
        </is>
      </c>
      <c r="F32" s="2" t="inlineStr">
        <is>
          <t>West Palm Beach and the Glades communities</t>
        </is>
      </c>
      <c r="G32" s="2" t="inlineStr">
        <is>
          <t>The Glades</t>
        </is>
      </c>
      <c r="H32" s="2" t="inlineStr"/>
      <c r="I32" s="2" t="inlineStr">
        <is>
          <t>publicly verified operating</t>
        </is>
      </c>
      <c r="J32" s="2" t="inlineStr"/>
      <c r="K32" s="2" t="n">
        <v>1960</v>
      </c>
      <c r="L32" s="2" t="inlineStr"/>
      <c r="M32" s="2" t="n">
        <v>1960</v>
      </c>
      <c r="N32" s="2" t="inlineStr">
        <is>
          <t>founding year</t>
        </is>
      </c>
      <c r="O32" s="2" t="inlineStr">
        <is>
          <t>the Fanjul family sugar group</t>
        </is>
      </c>
      <c r="P32" s="2" t="inlineStr"/>
      <c r="Q32" s="2" t="inlineStr">
        <is>
          <t>Operating; farms about 190,000 acres in Palm Beach County, runs the Okeelanta and Osceola mills, a refinery, Florida's only rice mill and a biomass plant, and co owns ASR Group.</t>
        </is>
      </c>
      <c r="R32" s="2" t="inlineStr">
        <is>
          <t>12 September 2026</t>
        </is>
      </c>
      <c r="S32" s="2" t="inlineStr">
        <is>
          <t>High</t>
        </is>
      </c>
      <c r="T32" s="2" t="inlineStr">
        <is>
          <t>FCJ FCM ENCFC WFAN FCRM MOD</t>
        </is>
      </c>
      <c r="U32" s="2" t="n">
        <v>11</v>
      </c>
      <c r="V32" s="2" t="n">
        <v>11</v>
      </c>
      <c r="W32" s="2" t="n">
        <v>0.1145</v>
      </c>
      <c r="X32" s="2" t="n">
        <v>0.0315</v>
      </c>
      <c r="Y32" s="2" t="n">
        <v>0.09089999999999999</v>
      </c>
      <c r="Z32" s="2" t="inlineStr"/>
      <c r="AA32" s="2" t="inlineStr"/>
      <c r="AB32" s="2" t="inlineStr">
        <is>
          <t>no pin; clustered at its hub region</t>
        </is>
      </c>
      <c r="AC32" s="2" t="inlineStr">
        <is>
          <t>The Fanjul family founds the business in Pahokee in 1960 and acquires Gulf and Western's Florida operations in 1984 to 1985, adding about 90,000 acres through Okeelanta [FCJ][ENCFC][JMFS]. With the Sugar Cane Growers Cooperative it buys the Yonkers refinery in 1998, beginning American Sugar Refining, and its two mills grind more than 6.5 million tons of cane a year, as the company reports [ENCFC][FCM]. Alfonso Fanjul Jr and Jose Pepe Fanjul lead the group after their father's death in 1980 [WFAN][ENCFC].</t>
        </is>
      </c>
    </row>
    <row r="33">
      <c r="A33" s="2" t="inlineStr">
        <is>
          <t>osceolafarms</t>
        </is>
      </c>
      <c r="B33" s="2" t="inlineStr">
        <is>
          <t>Osceola Farms</t>
        </is>
      </c>
      <c r="C33" s="2" t="inlineStr">
        <is>
          <t>business</t>
        </is>
      </c>
      <c r="D33" s="2" t="inlineStr"/>
      <c r="E33" s="2" t="inlineStr">
        <is>
          <t>Sugar</t>
        </is>
      </c>
      <c r="F33" s="2" t="inlineStr">
        <is>
          <t>Pahokee, Palm Beach County</t>
        </is>
      </c>
      <c r="G33" s="2" t="inlineStr">
        <is>
          <t>The Glades</t>
        </is>
      </c>
      <c r="H33" s="2" t="inlineStr"/>
      <c r="I33" s="2" t="inlineStr">
        <is>
          <t>publicly verified operating</t>
        </is>
      </c>
      <c r="J33" s="2" t="inlineStr"/>
      <c r="K33" s="2" t="n">
        <v>1960</v>
      </c>
      <c r="L33" s="2" t="inlineStr"/>
      <c r="M33" s="2" t="n">
        <v>1960</v>
      </c>
      <c r="N33" s="2" t="inlineStr">
        <is>
          <t>founding year</t>
        </is>
      </c>
      <c r="O33" s="2" t="inlineStr">
        <is>
          <t>the first Fanjul mill in Florida</t>
        </is>
      </c>
      <c r="P33" s="2" t="inlineStr"/>
      <c r="Q33" s="2" t="inlineStr">
        <is>
          <t>Operating as one of Florida Crystals' two mills.</t>
        </is>
      </c>
      <c r="R33" s="2" t="inlineStr">
        <is>
          <t>12 September 2026</t>
        </is>
      </c>
      <c r="S33" s="2" t="inlineStr">
        <is>
          <t>High</t>
        </is>
      </c>
      <c r="T33" s="2" t="inlineStr">
        <is>
          <t>ENCFC JMFS FCJ CLUIS</t>
        </is>
      </c>
      <c r="U33" s="2" t="n">
        <v>3</v>
      </c>
      <c r="V33" s="2" t="n">
        <v>3</v>
      </c>
      <c r="W33" s="2" t="n">
        <v>0.0069</v>
      </c>
      <c r="X33" s="2" t="n">
        <v>0.0072</v>
      </c>
      <c r="Y33" s="2" t="n">
        <v>0</v>
      </c>
      <c r="Z33" s="2" t="inlineStr"/>
      <c r="AA33" s="2" t="inlineStr"/>
      <c r="AB33" s="2" t="inlineStr">
        <is>
          <t>no pin; clustered at its hub region</t>
        </is>
      </c>
      <c r="AC33" s="2" t="inlineStr">
        <is>
          <t>Alfonso Fanjul Sr and associates buy the 4,000 acre property near Pahokee in 1960 for 640,000 dollars and reassemble three dismantled Louisiana mills barged in through the Okeechobee Waterway; the first harvest yields 10,500 tons of raw sugar [ENCFC][JMFS][CLUIS].</t>
        </is>
      </c>
    </row>
    <row r="34">
      <c r="A34" s="2" t="inlineStr">
        <is>
          <t>scgc</t>
        </is>
      </c>
      <c r="B34" s="2" t="inlineStr">
        <is>
          <t>Sugar Cane Growers Cooperative of Florida</t>
        </is>
      </c>
      <c r="C34" s="2" t="inlineStr">
        <is>
          <t>organisation</t>
        </is>
      </c>
      <c r="D34" s="2" t="inlineStr"/>
      <c r="E34" s="2" t="inlineStr">
        <is>
          <t>Sugar</t>
        </is>
      </c>
      <c r="F34" s="2" t="inlineStr">
        <is>
          <t>Belle Glade, Palm Beach County</t>
        </is>
      </c>
      <c r="G34" s="2" t="inlineStr">
        <is>
          <t>The Glades</t>
        </is>
      </c>
      <c r="H34" s="2" t="inlineStr"/>
      <c r="I34" s="2" t="inlineStr">
        <is>
          <t>publicly verified operating</t>
        </is>
      </c>
      <c r="J34" s="2" t="inlineStr"/>
      <c r="K34" s="2" t="n">
        <v>1960</v>
      </c>
      <c r="L34" s="2" t="inlineStr"/>
      <c r="M34" s="2" t="n">
        <v>1960</v>
      </c>
      <c r="N34" s="2" t="inlineStr">
        <is>
          <t>founding year</t>
        </is>
      </c>
      <c r="O34" s="2" t="inlineStr">
        <is>
          <t>the grower owned mill of the Glades</t>
        </is>
      </c>
      <c r="P34" s="2" t="inlineStr"/>
      <c r="Q34" s="2" t="inlineStr">
        <is>
          <t>Operating; more than 40 grower owners farm about 70,000 acres and mill over 350,000 tons of raw sugar a year, marketing through ASR Group.</t>
        </is>
      </c>
      <c r="R34" s="2" t="inlineStr">
        <is>
          <t>12 September 2026</t>
        </is>
      </c>
      <c r="S34" s="2" t="inlineStr">
        <is>
          <t>High</t>
        </is>
      </c>
      <c r="T34" s="2" t="inlineStr">
        <is>
          <t>WSCGC FPGW SCGCH SEAGW</t>
        </is>
      </c>
      <c r="U34" s="2" t="n">
        <v>9</v>
      </c>
      <c r="V34" s="2" t="n">
        <v>9</v>
      </c>
      <c r="W34" s="2" t="n">
        <v>0.1073</v>
      </c>
      <c r="X34" s="2" t="n">
        <v>0.0557</v>
      </c>
      <c r="Y34" s="2" t="n">
        <v>0.1111</v>
      </c>
      <c r="Z34" s="2" t="inlineStr"/>
      <c r="AA34" s="2" t="inlineStr"/>
      <c r="AB34" s="2" t="inlineStr">
        <is>
          <t>no pin; clustered at its hub region</t>
        </is>
      </c>
      <c r="AC34" s="2" t="inlineStr">
        <is>
          <t>George Wedgworth charters the cooperative in July 1960 with 54 farmer members because the existing mills would not take more grower volume; its Glades Sugar House opens 22 November 1962 [WSCGC][FPGW]. The cooperative becomes co owner of American Sugar Refining from the 1998 Yonkers purchase [WSCGC][ASRH].</t>
        </is>
      </c>
    </row>
    <row r="35">
      <c r="A35" s="2" t="inlineStr">
        <is>
          <t>gladescoop</t>
        </is>
      </c>
      <c r="B35" s="2" t="inlineStr">
        <is>
          <t>Glades County Sugar Growers Cooperative</t>
        </is>
      </c>
      <c r="C35" s="2" t="inlineStr">
        <is>
          <t>organisation</t>
        </is>
      </c>
      <c r="D35" s="2" t="inlineStr"/>
      <c r="E35" s="2" t="inlineStr">
        <is>
          <t>Sugar</t>
        </is>
      </c>
      <c r="F35" s="2" t="inlineStr">
        <is>
          <t>Moore Haven, Glades County</t>
        </is>
      </c>
      <c r="G35" s="2" t="inlineStr">
        <is>
          <t>The Glades</t>
        </is>
      </c>
      <c r="H35" s="2" t="inlineStr"/>
      <c r="I35" s="2" t="inlineStr">
        <is>
          <t>historic or successor</t>
        </is>
      </c>
      <c r="J35" s="2" t="inlineStr"/>
      <c r="K35" s="2" t="n">
        <v>1961</v>
      </c>
      <c r="L35" s="2" t="n">
        <v>1977</v>
      </c>
      <c r="M35" s="2" t="n">
        <v>1961</v>
      </c>
      <c r="N35" s="2" t="inlineStr">
        <is>
          <t>founding year</t>
        </is>
      </c>
      <c r="O35" s="2" t="inlineStr">
        <is>
          <t>Glades County's one modern sugar mill</t>
        </is>
      </c>
      <c r="P35" s="2" t="inlineStr"/>
      <c r="Q35" s="2" t="inlineStr">
        <is>
          <t>Closed since 1977.</t>
        </is>
      </c>
      <c r="R35" s="2" t="inlineStr">
        <is>
          <t>12 September 2026</t>
        </is>
      </c>
      <c r="S35" s="2" t="inlineStr">
        <is>
          <t>Medium</t>
        </is>
      </c>
      <c r="T35" s="2" t="inlineStr">
        <is>
          <t>JMFS</t>
        </is>
      </c>
      <c r="U35" s="2" t="n">
        <v>1</v>
      </c>
      <c r="V35" s="2" t="n">
        <v>1</v>
      </c>
      <c r="W35" s="2" t="n">
        <v>0</v>
      </c>
      <c r="X35" s="2" t="n">
        <v>0</v>
      </c>
      <c r="Y35" s="2" t="n">
        <v>0</v>
      </c>
      <c r="Z35" s="2" t="inlineStr"/>
      <c r="AA35" s="2" t="inlineStr"/>
      <c r="AB35" s="2" t="inlineStr">
        <is>
          <t>no pin; clustered at its hub region</t>
        </is>
      </c>
      <c r="AC35" s="2" t="inlineStr">
        <is>
          <t>Incorporated 18 August 1961 by Julio C. Iglesias and Dr. Carlos Sales Humara, grinding from 1962; Gulf and Western buys it and closes the Moore Haven mill in 1977, ending large scale milling in Glades County [JMFS].</t>
        </is>
      </c>
    </row>
    <row r="36">
      <c r="A36" s="2" t="inlineStr">
        <is>
          <t>talisman</t>
        </is>
      </c>
      <c r="B36" s="2" t="inlineStr">
        <is>
          <t>Talisman Sugar Corporation</t>
        </is>
      </c>
      <c r="C36" s="2" t="inlineStr">
        <is>
          <t>business</t>
        </is>
      </c>
      <c r="D36" s="2" t="inlineStr"/>
      <c r="E36" s="2" t="inlineStr">
        <is>
          <t>Sugar</t>
        </is>
      </c>
      <c r="F36" s="2" t="inlineStr">
        <is>
          <t>South Bay, Palm Beach County</t>
        </is>
      </c>
      <c r="G36" s="2" t="inlineStr">
        <is>
          <t>The Glades</t>
        </is>
      </c>
      <c r="H36" s="2" t="inlineStr"/>
      <c r="I36" s="2" t="inlineStr">
        <is>
          <t>historic or successor</t>
        </is>
      </c>
      <c r="J36" s="2" t="inlineStr"/>
      <c r="K36" s="2" t="n">
        <v>1962</v>
      </c>
      <c r="L36" s="2" t="n">
        <v>1999</v>
      </c>
      <c r="M36" s="2" t="n">
        <v>1962</v>
      </c>
      <c r="N36" s="2" t="inlineStr">
        <is>
          <t>founding year</t>
        </is>
      </c>
      <c r="O36" s="2" t="inlineStr">
        <is>
          <t>the sugar plantation that became restoration land</t>
        </is>
      </c>
      <c r="P36" s="2" t="inlineStr"/>
      <c r="Q36" s="2" t="inlineStr">
        <is>
          <t>Gone; its roughly 50,000 acres pass to public ownership in 1999 for Everglades restoration.</t>
        </is>
      </c>
      <c r="R36" s="2" t="inlineStr">
        <is>
          <t>12 September 2026</t>
        </is>
      </c>
      <c r="S36" s="2" t="inlineStr">
        <is>
          <t>High</t>
        </is>
      </c>
      <c r="T36" s="2" t="inlineStr">
        <is>
          <t>JMFS CWH97 SB10 ELCT</t>
        </is>
      </c>
      <c r="U36" s="2" t="n">
        <v>3</v>
      </c>
      <c r="V36" s="2" t="n">
        <v>3</v>
      </c>
      <c r="W36" s="2" t="n">
        <v>0.0148</v>
      </c>
      <c r="X36" s="2" t="n">
        <v>0.0075</v>
      </c>
      <c r="Y36" s="2" t="n">
        <v>0.3333</v>
      </c>
      <c r="Z36" s="2" t="inlineStr"/>
      <c r="AA36" s="2" t="inlineStr"/>
      <c r="AB36" s="2" t="inlineStr">
        <is>
          <t>no pin; clustered at its hub region</t>
        </is>
      </c>
      <c r="AC36" s="2" t="inlineStr">
        <is>
          <t>Established in 1962 by Fernando de la Riva and Cuban expatriate partners backed by Henry Ford II, and acquired by the St. Joe Company in 1972 [JMFS]. The federal and state governments agree in December 1997 to buy the plantation and the sale of 50,960 acres completes in 1999 for 133.5 million dollars, the region's first great land reversal [CWH97][SB10][ELCT].</t>
        </is>
      </c>
    </row>
    <row r="37">
      <c r="A37" s="2" t="inlineStr">
        <is>
          <t>atlanticsugar</t>
        </is>
      </c>
      <c r="B37" s="2" t="inlineStr">
        <is>
          <t>Atlantic Sugar Association</t>
        </is>
      </c>
      <c r="C37" s="2" t="inlineStr">
        <is>
          <t>organisation</t>
        </is>
      </c>
      <c r="D37" s="2" t="inlineStr"/>
      <c r="E37" s="2" t="inlineStr">
        <is>
          <t>Sugar</t>
        </is>
      </c>
      <c r="F37" s="2" t="inlineStr">
        <is>
          <t>Belle Glade, Palm Beach County</t>
        </is>
      </c>
      <c r="G37" s="2" t="inlineStr">
        <is>
          <t>The Glades</t>
        </is>
      </c>
      <c r="H37" s="2" t="inlineStr"/>
      <c r="I37" s="2" t="inlineStr">
        <is>
          <t>historic or successor</t>
        </is>
      </c>
      <c r="J37" s="2" t="inlineStr"/>
      <c r="K37" s="2" t="n">
        <v>1963</v>
      </c>
      <c r="L37" s="2" t="n">
        <v>2005</v>
      </c>
      <c r="M37" s="2" t="n">
        <v>1963</v>
      </c>
      <c r="N37" s="2" t="inlineStr">
        <is>
          <t>founding year</t>
        </is>
      </c>
      <c r="O37" s="2" t="inlineStr">
        <is>
          <t>closed grower association mill</t>
        </is>
      </c>
      <c r="P37" s="2" t="inlineStr"/>
      <c r="Q37" s="2" t="inlineStr">
        <is>
          <t>Closed; the association merges into Atlantic Holding LLC in 2005.</t>
        </is>
      </c>
      <c r="R37" s="2" t="inlineStr">
        <is>
          <t>12 September 2026</t>
        </is>
      </c>
      <c r="S37" s="2" t="inlineStr">
        <is>
          <t>High</t>
        </is>
      </c>
      <c r="T37" s="2" t="inlineStr">
        <is>
          <t>JMFS ALIP05</t>
        </is>
      </c>
      <c r="U37" s="2" t="n">
        <v>1</v>
      </c>
      <c r="V37" s="2" t="n">
        <v>1</v>
      </c>
      <c r="W37" s="2" t="n">
        <v>0</v>
      </c>
      <c r="X37" s="2" t="n">
        <v>0</v>
      </c>
      <c r="Y37" s="2" t="n">
        <v>0</v>
      </c>
      <c r="Z37" s="2" t="inlineStr"/>
      <c r="AA37" s="2" t="inlineStr"/>
      <c r="AB37" s="2" t="inlineStr">
        <is>
          <t>no pin; clustered at its hub region</t>
        </is>
      </c>
      <c r="AC37" s="2" t="inlineStr">
        <is>
          <t>A grower association mill at Belle Glade from 1963; a September 2005 notice reports the mill will not run the 2005 to 2006 crop, citing import pressure, and the cane of its 17 growers moves to Florida Crystals' two remaining mills [JMFS][ALIP05].</t>
        </is>
      </c>
    </row>
    <row r="38">
      <c r="A38" s="2" t="inlineStr">
        <is>
          <t>fanjulpepe</t>
        </is>
      </c>
      <c r="B38" s="2" t="inlineStr">
        <is>
          <t>Jose Pepe Fanjul</t>
        </is>
      </c>
      <c r="C38" s="2" t="inlineStr">
        <is>
          <t>person</t>
        </is>
      </c>
      <c r="D38" s="2" t="inlineStr">
        <is>
          <t>founding or core member</t>
        </is>
      </c>
      <c r="E38" s="2" t="inlineStr">
        <is>
          <t>Sugar</t>
        </is>
      </c>
      <c r="F38" s="2" t="inlineStr">
        <is>
          <t>West Palm Beach</t>
        </is>
      </c>
      <c r="G38" s="2" t="inlineStr">
        <is>
          <t>The Glades</t>
        </is>
      </c>
      <c r="H38" s="2" t="inlineStr"/>
      <c r="I38" s="2" t="inlineStr"/>
      <c r="J38" s="2" t="inlineStr"/>
      <c r="K38" s="2" t="n"/>
      <c r="L38" s="2" t="inlineStr"/>
      <c r="M38" s="2" t="n">
        <v>1965</v>
      </c>
      <c r="N38" s="2" t="inlineStr">
        <is>
          <t>first documented activity</t>
        </is>
      </c>
      <c r="O38" s="2" t="inlineStr">
        <is>
          <t>co leader of the family group</t>
        </is>
      </c>
      <c r="P38" s="2" t="inlineStr"/>
      <c r="Q38" s="2" t="inlineStr">
        <is>
          <t>Serving as a senior principal of Fanjul Corp.</t>
        </is>
      </c>
      <c r="R38" s="2" t="inlineStr">
        <is>
          <t>12 September 2026</t>
        </is>
      </c>
      <c r="S38" s="2" t="inlineStr">
        <is>
          <t>Medium</t>
        </is>
      </c>
      <c r="T38" s="2" t="inlineStr">
        <is>
          <t>WFAN</t>
        </is>
      </c>
      <c r="U38" s="2" t="n">
        <v>1</v>
      </c>
      <c r="V38" s="2" t="n">
        <v>1</v>
      </c>
      <c r="W38" s="2" t="n">
        <v>0</v>
      </c>
      <c r="X38" s="2" t="n">
        <v>0</v>
      </c>
      <c r="Y38" s="2" t="n">
        <v>0</v>
      </c>
      <c r="Z38" s="2" t="inlineStr"/>
      <c r="AA38" s="2" t="inlineStr"/>
      <c r="AB38" s="2" t="inlineStr">
        <is>
          <t>no pin; clustered at its hub region</t>
        </is>
      </c>
      <c r="AC38" s="2" t="inlineStr">
        <is>
          <t>He joins the family firm in the late 1960s and co leads the 1984 Gulf and Western acquisition that doubles the Florida holdings [WFAN].</t>
        </is>
      </c>
    </row>
    <row r="39">
      <c r="A39" s="2" t="inlineStr">
        <is>
          <t>fanjulalfy</t>
        </is>
      </c>
      <c r="B39" s="2" t="inlineStr">
        <is>
          <t>Alfonso Fanjul Jr</t>
        </is>
      </c>
      <c r="C39" s="2" t="inlineStr">
        <is>
          <t>person</t>
        </is>
      </c>
      <c r="D39" s="2" t="inlineStr">
        <is>
          <t>founding or core member</t>
        </is>
      </c>
      <c r="E39" s="2" t="inlineStr">
        <is>
          <t>Sugar</t>
        </is>
      </c>
      <c r="F39" s="2" t="inlineStr">
        <is>
          <t>West Palm Beach</t>
        </is>
      </c>
      <c r="G39" s="2" t="inlineStr">
        <is>
          <t>The Glades</t>
        </is>
      </c>
      <c r="H39" s="2" t="inlineStr"/>
      <c r="I39" s="2" t="inlineStr"/>
      <c r="J39" s="2" t="inlineStr"/>
      <c r="K39" s="2" t="n"/>
      <c r="L39" s="2" t="inlineStr"/>
      <c r="M39" s="2" t="n">
        <v>1980</v>
      </c>
      <c r="N39" s="2" t="inlineStr">
        <is>
          <t>first documented activity</t>
        </is>
      </c>
      <c r="O39" s="2" t="inlineStr">
        <is>
          <t>chief executive of the family group</t>
        </is>
      </c>
      <c r="P39" s="2" t="inlineStr"/>
      <c r="Q39" s="2" t="inlineStr">
        <is>
          <t>Serving as chief executive of Fanjul Corp.</t>
        </is>
      </c>
      <c r="R39" s="2" t="inlineStr">
        <is>
          <t>12 September 2026</t>
        </is>
      </c>
      <c r="S39" s="2" t="inlineStr">
        <is>
          <t>Medium</t>
        </is>
      </c>
      <c r="T39" s="2" t="inlineStr">
        <is>
          <t>WFAN ENCFC</t>
        </is>
      </c>
      <c r="U39" s="2" t="n">
        <v>1</v>
      </c>
      <c r="V39" s="2" t="n">
        <v>1</v>
      </c>
      <c r="W39" s="2" t="n">
        <v>0</v>
      </c>
      <c r="X39" s="2" t="n">
        <v>0</v>
      </c>
      <c r="Y39" s="2" t="n">
        <v>0</v>
      </c>
      <c r="Z39" s="2" t="inlineStr"/>
      <c r="AA39" s="2" t="inlineStr"/>
      <c r="AB39" s="2" t="inlineStr">
        <is>
          <t>no pin; clustered at its hub region</t>
        </is>
      </c>
      <c r="AC39" s="2" t="inlineStr">
        <is>
          <t>With his brother he acquires Gulf and Western's sugar operations in 1984, adding about 90,000 Florida acres, and leads the group whose subsidiaries include Florida Crystals, Domino and American Sugar Refining [WFAN][ENCFC].</t>
        </is>
      </c>
    </row>
    <row r="40">
      <c r="A40" s="2" t="inlineStr">
        <is>
          <t>newhopesugar</t>
        </is>
      </c>
      <c r="B40" s="2" t="inlineStr">
        <is>
          <t>New Hope Sugar Company</t>
        </is>
      </c>
      <c r="C40" s="2" t="inlineStr">
        <is>
          <t>business</t>
        </is>
      </c>
      <c r="D40" s="2" t="inlineStr"/>
      <c r="E40" s="2" t="inlineStr">
        <is>
          <t>Sugar</t>
        </is>
      </c>
      <c r="F40" s="2" t="inlineStr">
        <is>
          <t>Palm Beach County</t>
        </is>
      </c>
      <c r="G40" s="2" t="inlineStr">
        <is>
          <t>The Glades</t>
        </is>
      </c>
      <c r="H40" s="2" t="inlineStr"/>
      <c r="I40" s="2" t="inlineStr">
        <is>
          <t>public record entity</t>
        </is>
      </c>
      <c r="J40" s="2" t="inlineStr"/>
      <c r="K40" s="2" t="n"/>
      <c r="L40" s="2" t="inlineStr"/>
      <c r="M40" s="2" t="n">
        <v>1995</v>
      </c>
      <c r="N40" s="2" t="inlineStr">
        <is>
          <t>first documented year on the map; founding year not recorded</t>
        </is>
      </c>
      <c r="O40" s="2" t="inlineStr">
        <is>
          <t>Fanjul affiliated farming entity</t>
        </is>
      </c>
      <c r="P40" s="2" t="inlineStr"/>
      <c r="Q40" s="2" t="inlineStr">
        <is>
          <t>A Fanjul affiliated farming entity named in public records; little else is published about it.</t>
        </is>
      </c>
      <c r="R40" s="2" t="inlineStr">
        <is>
          <t>12 September 2026</t>
        </is>
      </c>
      <c r="S40" s="2" t="inlineStr">
        <is>
          <t>High</t>
        </is>
      </c>
      <c r="T40" s="2" t="inlineStr">
        <is>
          <t>SFWMDNH</t>
        </is>
      </c>
      <c r="U40" s="2" t="n">
        <v>1</v>
      </c>
      <c r="V40" s="2" t="n">
        <v>1</v>
      </c>
      <c r="W40" s="2" t="n">
        <v>0</v>
      </c>
      <c r="X40" s="2" t="n">
        <v>0</v>
      </c>
      <c r="Y40" s="2" t="n">
        <v>0</v>
      </c>
      <c r="Z40" s="2" t="inlineStr"/>
      <c r="AA40" s="2" t="inlineStr"/>
      <c r="AB40" s="2" t="inlineStr">
        <is>
          <t>no pin; clustered at its hub region</t>
        </is>
      </c>
      <c r="AC40" s="2" t="inlineStr">
        <is>
          <t>New Hope Sugar Company appears as co plaintiff with Okeelanta Corporation in litigation against the South Florida Water Management District, documenting it as a side farming entity of the group; it enters the map at the first year the record documents it [SFWMDNH].</t>
        </is>
      </c>
    </row>
    <row r="41">
      <c r="A41" s="2" t="inlineStr">
        <is>
          <t>puntarassa</t>
        </is>
      </c>
      <c r="B41" s="2" t="inlineStr">
        <is>
          <t>Punta Rassa cattle trade</t>
        </is>
      </c>
      <c r="C41" s="2" t="inlineStr">
        <is>
          <t>event</t>
        </is>
      </c>
      <c r="D41" s="2" t="inlineStr"/>
      <c r="E41" s="2" t="inlineStr">
        <is>
          <t>Cattle and ranching</t>
        </is>
      </c>
      <c r="F41" s="2" t="inlineStr">
        <is>
          <t>Punta Rassa, Lee County</t>
        </is>
      </c>
      <c r="G41" s="2" t="inlineStr">
        <is>
          <t>Outside the Heartland</t>
        </is>
      </c>
      <c r="H41" s="2" t="inlineStr"/>
      <c r="I41" s="2" t="inlineStr"/>
      <c r="J41" s="2" t="inlineStr"/>
      <c r="K41" s="2" t="n">
        <v>1835</v>
      </c>
      <c r="L41" s="2" t="n">
        <v>1900</v>
      </c>
      <c r="M41" s="2" t="n">
        <v>1835</v>
      </c>
      <c r="N41" s="2" t="inlineStr">
        <is>
          <t>first documented year on the map; founding year not recorded</t>
        </is>
      </c>
      <c r="O41" s="2" t="inlineStr">
        <is>
          <t>Spanish gold for Heartland cattle</t>
        </is>
      </c>
      <c r="P41" s="2" t="inlineStr"/>
      <c r="Q41" s="2" t="inlineStr">
        <is>
          <t>Historical; commemorated by the Cracker Trail ride.</t>
        </is>
      </c>
      <c r="R41" s="2" t="inlineStr">
        <is>
          <t>12 September 2026</t>
        </is>
      </c>
      <c r="S41" s="2" t="inlineStr">
        <is>
          <t>Medium</t>
        </is>
      </c>
      <c r="T41" s="2" t="inlineStr">
        <is>
          <t>FLMR WHEN</t>
        </is>
      </c>
      <c r="U41" s="2" t="n">
        <v>2</v>
      </c>
      <c r="V41" s="2" t="n">
        <v>2</v>
      </c>
      <c r="W41" s="2" t="n">
        <v>0.0056</v>
      </c>
      <c r="X41" s="2" t="n">
        <v>0.0046</v>
      </c>
      <c r="Y41" s="2" t="n">
        <v>0</v>
      </c>
      <c r="Z41" s="2" t="inlineStr"/>
      <c r="AA41" s="2" t="inlineStr"/>
      <c r="AB41" s="2" t="inlineStr">
        <is>
          <t>no pin; clustered at its hub region</t>
        </is>
      </c>
      <c r="AC41" s="2" t="inlineStr">
        <is>
          <t>From the 1830s cattle ports at Tampa, Punta Gorda and Punta Rassa ship the interior's herds to Cuba; drives from the prairies of the future Heartland are paid in Spanish gold in the post war decades [FLMR]. The event enters at the era of the documented drives [WHEN].</t>
        </is>
      </c>
    </row>
    <row r="42">
      <c r="A42" s="2" t="inlineStr">
        <is>
          <t>parkerbros</t>
        </is>
      </c>
      <c r="B42" s="2" t="inlineStr">
        <is>
          <t>Parker Brothers Ranch</t>
        </is>
      </c>
      <c r="C42" s="2" t="inlineStr">
        <is>
          <t>business</t>
        </is>
      </c>
      <c r="D42" s="2" t="inlineStr"/>
      <c r="E42" s="2" t="inlineStr">
        <is>
          <t>Cattle and ranching</t>
        </is>
      </c>
      <c r="F42" s="2" t="inlineStr">
        <is>
          <t>east of Arcadia, DeSoto County</t>
        </is>
      </c>
      <c r="G42" s="2" t="inlineStr">
        <is>
          <t>Peace River valley</t>
        </is>
      </c>
      <c r="H42" s="2" t="inlineStr"/>
      <c r="I42" s="2" t="inlineStr">
        <is>
          <t>historic or successor</t>
        </is>
      </c>
      <c r="J42" s="2" t="inlineStr"/>
      <c r="K42" s="2" t="n">
        <v>1858</v>
      </c>
      <c r="L42" s="2" t="n">
        <v>1963</v>
      </c>
      <c r="M42" s="2" t="n">
        <v>1858</v>
      </c>
      <c r="N42" s="2" t="inlineStr">
        <is>
          <t>founding year</t>
        </is>
      </c>
      <c r="O42" s="2" t="inlineStr">
        <is>
          <t>the cattle barony of old DeSoto</t>
        </is>
      </c>
      <c r="P42" s="2" t="inlineStr"/>
      <c r="Q42" s="2" t="inlineStr">
        <is>
          <t>Gone; sold in 1963 and renamed Bright Hour Ranch.</t>
        </is>
      </c>
      <c r="R42" s="2" t="inlineStr">
        <is>
          <t>12 September 2026</t>
        </is>
      </c>
      <c r="S42" s="2" t="inlineStr">
        <is>
          <t>Medium</t>
        </is>
      </c>
      <c r="T42" s="2" t="inlineStr">
        <is>
          <t>FHBP</t>
        </is>
      </c>
      <c r="U42" s="2" t="n">
        <v>3</v>
      </c>
      <c r="V42" s="2" t="n">
        <v>3</v>
      </c>
      <c r="W42" s="2" t="n">
        <v>0.0262</v>
      </c>
      <c r="X42" s="2" t="n">
        <v>0</v>
      </c>
      <c r="Y42" s="2" t="n">
        <v>0.3333</v>
      </c>
      <c r="Z42" s="2" t="inlineStr"/>
      <c r="AA42" s="2" t="inlineStr"/>
      <c r="AB42" s="2" t="inlineStr">
        <is>
          <t>no pin; clustered at its hub region</t>
        </is>
      </c>
      <c r="AC42" s="2" t="inlineStr">
        <is>
          <t>Captain John Parker settles east of the future Arcadia in 1858 and the ranch grows to 125 square miles, about a quarter of DeSoto County; his five sons sell about 35,000 cattle in 1916 as the open range closes, and with the Browning family they establish the Arcadia rodeo in 1928 [FHBP].</t>
        </is>
      </c>
    </row>
    <row r="43">
      <c r="A43" s="2" t="inlineStr">
        <is>
          <t>fahendry</t>
        </is>
      </c>
      <c r="B43" s="2" t="inlineStr">
        <is>
          <t>Francis Asbury Hendry</t>
        </is>
      </c>
      <c r="C43" s="2" t="inlineStr">
        <is>
          <t>person</t>
        </is>
      </c>
      <c r="D43" s="2" t="inlineStr">
        <is>
          <t>personnel connector</t>
        </is>
      </c>
      <c r="E43" s="2" t="inlineStr">
        <is>
          <t>Cattle and ranching</t>
        </is>
      </c>
      <c r="F43" s="2" t="inlineStr">
        <is>
          <t>LaBelle and Fort Myers</t>
        </is>
      </c>
      <c r="G43" s="2" t="inlineStr">
        <is>
          <t>The Glades</t>
        </is>
      </c>
      <c r="H43" s="2" t="inlineStr"/>
      <c r="I43" s="2" t="inlineStr"/>
      <c r="J43" s="2" t="inlineStr"/>
      <c r="K43" s="2" t="n"/>
      <c r="L43" s="2" t="inlineStr"/>
      <c r="M43" s="2" t="n">
        <v>1865</v>
      </c>
      <c r="N43" s="2" t="inlineStr">
        <is>
          <t>first documented activity</t>
        </is>
      </c>
      <c r="O43" s="2" t="inlineStr">
        <is>
          <t>the cattle king of South Florida</t>
        </is>
      </c>
      <c r="P43" s="2" t="inlineStr"/>
      <c r="Q43" s="2" t="inlineStr">
        <is>
          <t>Died 1917; Hendry County is created in his honor in 1923.</t>
        </is>
      </c>
      <c r="R43" s="2" t="inlineStr">
        <is>
          <t>12 September 2026</t>
        </is>
      </c>
      <c r="S43" s="2" t="inlineStr">
        <is>
          <t>Medium</t>
        </is>
      </c>
      <c r="T43" s="2" t="inlineStr">
        <is>
          <t>WHEN</t>
        </is>
      </c>
      <c r="U43" s="2" t="n">
        <v>2</v>
      </c>
      <c r="V43" s="2" t="n">
        <v>2</v>
      </c>
      <c r="W43" s="2" t="n">
        <v>0.0049</v>
      </c>
      <c r="X43" s="2" t="n">
        <v>0.0092</v>
      </c>
      <c r="Y43" s="2" t="n">
        <v>0.5</v>
      </c>
      <c r="Z43" s="2" t="inlineStr"/>
      <c r="AA43" s="2" t="inlineStr"/>
      <c r="AB43" s="2" t="inlineStr">
        <is>
          <t>no pin; clustered at its hub region</t>
        </is>
      </c>
      <c r="AC43" s="2" t="inlineStr">
        <is>
          <t>By 1876 he fences about 25,000 acres of range and owns about 50,000 head, shipping to Cuba through Punta Rassa; he plats LaBelle in 1895 and names it for his daughters [WHEN].</t>
        </is>
      </c>
    </row>
    <row r="44">
      <c r="A44" s="2" t="inlineStr">
        <is>
          <t>htlykes</t>
        </is>
      </c>
      <c r="B44" s="2" t="inlineStr">
        <is>
          <t>Howell Tyson Lykes</t>
        </is>
      </c>
      <c r="C44" s="2" t="inlineStr">
        <is>
          <t>person</t>
        </is>
      </c>
      <c r="D44" s="2" t="inlineStr">
        <is>
          <t>founding or core member</t>
        </is>
      </c>
      <c r="E44" s="2" t="inlineStr">
        <is>
          <t>Cattle and ranching</t>
        </is>
      </c>
      <c r="F44" s="2" t="inlineStr">
        <is>
          <t>Hernando County and Tampa</t>
        </is>
      </c>
      <c r="G44" s="2" t="inlineStr">
        <is>
          <t>Outside the Heartland</t>
        </is>
      </c>
      <c r="H44" s="2" t="inlineStr"/>
      <c r="I44" s="2" t="inlineStr"/>
      <c r="J44" s="2" t="inlineStr"/>
      <c r="K44" s="2" t="n"/>
      <c r="L44" s="2" t="inlineStr"/>
      <c r="M44" s="2" t="n">
        <v>1900</v>
      </c>
      <c r="N44" s="2" t="inlineStr">
        <is>
          <t>first documented activity</t>
        </is>
      </c>
      <c r="O44" s="2" t="inlineStr">
        <is>
          <t>the doctor who founded a cattle dynasty</t>
        </is>
      </c>
      <c r="P44" s="2" t="inlineStr"/>
      <c r="Q44" s="2" t="inlineStr">
        <is>
          <t>Died early in the twentieth century; his descendants still hold the company privately.</t>
        </is>
      </c>
      <c r="R44" s="2" t="inlineStr">
        <is>
          <t>12 September 2026</t>
        </is>
      </c>
      <c r="S44" s="2" t="inlineStr">
        <is>
          <t>High</t>
        </is>
      </c>
      <c r="T44" s="2" t="inlineStr">
        <is>
          <t>WLYK LYKH</t>
        </is>
      </c>
      <c r="U44" s="2" t="n">
        <v>1</v>
      </c>
      <c r="V44" s="2" t="n">
        <v>1</v>
      </c>
      <c r="W44" s="2" t="n">
        <v>0</v>
      </c>
      <c r="X44" s="2" t="n">
        <v>0</v>
      </c>
      <c r="Y44" s="2" t="n">
        <v>0</v>
      </c>
      <c r="Z44" s="2" t="inlineStr"/>
      <c r="AA44" s="2" t="inlineStr"/>
      <c r="AB44" s="2" t="inlineStr">
        <is>
          <t>no pin; clustered at its hub region</t>
        </is>
      </c>
      <c r="AC44" s="2" t="inlineStr">
        <is>
          <t>He abandons medicine in the 1870s for the family's 500 acre Hernando County cattle and citrus farm, moves to Tampa in 1895 to ship cattle to Cuba, and his seven sons incorporate Lykes Brothers in 1910 [WLYK][LYKH].</t>
        </is>
      </c>
    </row>
    <row r="45">
      <c r="A45" s="2" t="inlineStr">
        <is>
          <t>lykes</t>
        </is>
      </c>
      <c r="B45" s="2" t="inlineStr">
        <is>
          <t>Lykes Bros Inc</t>
        </is>
      </c>
      <c r="C45" s="2" t="inlineStr">
        <is>
          <t>business</t>
        </is>
      </c>
      <c r="D45" s="2" t="inlineStr"/>
      <c r="E45" s="2" t="inlineStr">
        <is>
          <t>Cattle and ranching</t>
        </is>
      </c>
      <c r="F45" s="2" t="inlineStr">
        <is>
          <t>Brighton Ranch, Glades and Highlands counties; headquarters Tampa</t>
        </is>
      </c>
      <c r="G45" s="2" t="inlineStr">
        <is>
          <t>The Glades</t>
        </is>
      </c>
      <c r="H45" s="2" t="inlineStr"/>
      <c r="I45" s="2" t="inlineStr">
        <is>
          <t>publicly verified operating</t>
        </is>
      </c>
      <c r="J45" s="2" t="inlineStr">
        <is>
          <t>337,036</t>
        </is>
      </c>
      <c r="K45" s="2" t="n">
        <v>1900</v>
      </c>
      <c r="L45" s="2" t="inlineStr"/>
      <c r="M45" s="2" t="n">
        <v>1900</v>
      </c>
      <c r="N45" s="2" t="inlineStr">
        <is>
          <t>founding year</t>
        </is>
      </c>
      <c r="O45" s="2" t="inlineStr">
        <is>
          <t>the region's largest landowner, a tier of one</t>
        </is>
      </c>
      <c r="P45" s="2" t="inlineStr">
        <is>
          <t>top ten</t>
        </is>
      </c>
      <c r="Q45" s="2" t="inlineStr">
        <is>
          <t>Operating; cattle, citrus, sugarcane, forestry, hunting leases and water storage on a ranch the company states at 339,000 acres.</t>
        </is>
      </c>
      <c r="R45" s="2" t="inlineStr">
        <is>
          <t>12 September 2026</t>
        </is>
      </c>
      <c r="S45" s="2" t="inlineStr">
        <is>
          <t>High</t>
        </is>
      </c>
      <c r="T45" s="2" t="inlineStr">
        <is>
          <t>LYKH LYKL LYKA LYKC FTLO MOD WLYK TFCL AUDL</t>
        </is>
      </c>
      <c r="U45" s="2" t="n">
        <v>11</v>
      </c>
      <c r="V45" s="2" t="n">
        <v>11</v>
      </c>
      <c r="W45" s="2" t="n">
        <v>0.1147</v>
      </c>
      <c r="X45" s="2" t="n">
        <v>0.0403</v>
      </c>
      <c r="Y45" s="2" t="n">
        <v>0.4545</v>
      </c>
      <c r="Z45" s="2" t="inlineStr"/>
      <c r="AA45" s="2" t="inlineStr"/>
      <c r="AB45" s="2" t="inlineStr">
        <is>
          <t>no pin; clustered at its hub region</t>
        </is>
      </c>
      <c r="AC45" s="2" t="inlineStr">
        <is>
          <t>Two Lykes brothers open a Cuba cattle office in 1900 and the seven sons of Dr. Howell Tyson Lykes incorporate Lykes Brothers in 1910; the family company diversifies into shipping, meat and gas and holds more than 610,000 acres in Florida and Texas [LYKH][WLYK][LYKL]. The module's owner table carries Lykes Bros at 337,036 acres inside the six core counties, and the region's largest proportional gap on a logarithmic scale falls immediately below it: Lykes stands alone [MOD]. Its ranch hosts the Nicodemus Slough and Brighton Valley water projects and carries Audubon and state stewardship recognition [LYKN][LYKB][AUDL][TFCL].</t>
        </is>
      </c>
    </row>
    <row r="46">
      <c r="A46" s="2" t="inlineStr">
        <is>
          <t>lykessteamship</t>
        </is>
      </c>
      <c r="B46" s="2" t="inlineStr">
        <is>
          <t>Lykes Steamship Company</t>
        </is>
      </c>
      <c r="C46" s="2" t="inlineStr">
        <is>
          <t>business</t>
        </is>
      </c>
      <c r="D46" s="2" t="inlineStr"/>
      <c r="E46" s="2" t="inlineStr">
        <is>
          <t>Cattle and ranching</t>
        </is>
      </c>
      <c r="F46" s="2" t="inlineStr">
        <is>
          <t>Tampa and the Gulf ports</t>
        </is>
      </c>
      <c r="G46" s="2" t="inlineStr">
        <is>
          <t>Outside the Heartland</t>
        </is>
      </c>
      <c r="H46" s="2" t="inlineStr"/>
      <c r="I46" s="2" t="inlineStr">
        <is>
          <t>historic or successor</t>
        </is>
      </c>
      <c r="J46" s="2" t="inlineStr"/>
      <c r="K46" s="2" t="n">
        <v>1906</v>
      </c>
      <c r="L46" s="2" t="n">
        <v>1997</v>
      </c>
      <c r="M46" s="2" t="n">
        <v>1906</v>
      </c>
      <c r="N46" s="2" t="inlineStr">
        <is>
          <t>founding year</t>
        </is>
      </c>
      <c r="O46" s="2" t="inlineStr">
        <is>
          <t>the shipping line the cattle trade built</t>
        </is>
      </c>
      <c r="P46" s="2" t="inlineStr"/>
      <c r="Q46" s="2" t="inlineStr">
        <is>
          <t>No longer part of the company.</t>
        </is>
      </c>
      <c r="R46" s="2" t="inlineStr">
        <is>
          <t>12 September 2026</t>
        </is>
      </c>
      <c r="S46" s="2" t="inlineStr">
        <is>
          <t>High</t>
        </is>
      </c>
      <c r="T46" s="2" t="inlineStr">
        <is>
          <t>LYKH WLYK</t>
        </is>
      </c>
      <c r="U46" s="2" t="n">
        <v>1</v>
      </c>
      <c r="V46" s="2" t="n">
        <v>1</v>
      </c>
      <c r="W46" s="2" t="n">
        <v>0</v>
      </c>
      <c r="X46" s="2" t="n">
        <v>0</v>
      </c>
      <c r="Y46" s="2" t="n">
        <v>0</v>
      </c>
      <c r="Z46" s="2" t="inlineStr"/>
      <c r="AA46" s="2" t="inlineStr"/>
      <c r="AB46" s="2" t="inlineStr">
        <is>
          <t>no pin; clustered at its hub region</t>
        </is>
      </c>
      <c r="AC46" s="2" t="inlineStr">
        <is>
          <t>The steamship business grows out of shipping the family's cattle to Cuba; by the 1950s Lykes Bros Steamships runs 54 cargo ships out of Gulf ports, the largest privately owned United States fleet as reported [LYKH][WLYK].</t>
        </is>
      </c>
    </row>
    <row r="47">
      <c r="A47" s="2" t="inlineStr">
        <is>
          <t>carltongov</t>
        </is>
      </c>
      <c r="B47" s="2" t="inlineStr">
        <is>
          <t>Doyle E. Carlton</t>
        </is>
      </c>
      <c r="C47" s="2" t="inlineStr">
        <is>
          <t>person</t>
        </is>
      </c>
      <c r="D47" s="2" t="inlineStr">
        <is>
          <t>founding or core member</t>
        </is>
      </c>
      <c r="E47" s="2" t="inlineStr">
        <is>
          <t>Cattle and ranching</t>
        </is>
      </c>
      <c r="F47" s="2" t="inlineStr">
        <is>
          <t>Wauchula, Hardee County</t>
        </is>
      </c>
      <c r="G47" s="2" t="inlineStr">
        <is>
          <t>Peace River valley</t>
        </is>
      </c>
      <c r="H47" s="2" t="inlineStr"/>
      <c r="I47" s="2" t="inlineStr"/>
      <c r="J47" s="2" t="inlineStr"/>
      <c r="K47" s="2" t="n"/>
      <c r="L47" s="2" t="inlineStr"/>
      <c r="M47" s="2" t="n">
        <v>1929</v>
      </c>
      <c r="N47" s="2" t="inlineStr">
        <is>
          <t>first documented activity</t>
        </is>
      </c>
      <c r="O47" s="2" t="inlineStr">
        <is>
          <t>governor from a Wauchula ranching family</t>
        </is>
      </c>
      <c r="P47" s="2" t="inlineStr"/>
      <c r="Q47" s="2" t="inlineStr">
        <is>
          <t>Died 1972.</t>
        </is>
      </c>
      <c r="R47" s="2" t="inlineStr">
        <is>
          <t>12 September 2026</t>
        </is>
      </c>
      <c r="S47" s="2" t="inlineStr">
        <is>
          <t>High</t>
        </is>
      </c>
      <c r="T47" s="2" t="inlineStr">
        <is>
          <t>WCARL TBBW1</t>
        </is>
      </c>
      <c r="U47" s="2" t="n">
        <v>2</v>
      </c>
      <c r="V47" s="2" t="n">
        <v>2</v>
      </c>
      <c r="W47" s="2" t="n">
        <v>0</v>
      </c>
      <c r="X47" s="2" t="n">
        <v>0</v>
      </c>
      <c r="Y47" s="2" t="n">
        <v>0</v>
      </c>
      <c r="Z47" s="2" t="inlineStr"/>
      <c r="AA47" s="2" t="inlineStr"/>
      <c r="AB47" s="2" t="inlineStr">
        <is>
          <t>no pin; clustered at its hub region</t>
        </is>
      </c>
      <c r="AC47" s="2" t="inlineStr">
        <is>
          <t>Born in Wauchula in 1885, he serves as the 25th governor of Florida from 1929 to 1933, through the Depression's opening years, and the family ranching line continues from him [WCARL][TBBW1].</t>
        </is>
      </c>
    </row>
    <row r="48">
      <c r="A48" s="2" t="inlineStr">
        <is>
          <t>charliemicco</t>
        </is>
      </c>
      <c r="B48" s="2" t="inlineStr">
        <is>
          <t>Charlie Micco</t>
        </is>
      </c>
      <c r="C48" s="2" t="inlineStr">
        <is>
          <t>person</t>
        </is>
      </c>
      <c r="D48" s="2" t="inlineStr">
        <is>
          <t>founding or core member</t>
        </is>
      </c>
      <c r="E48" s="2" t="inlineStr">
        <is>
          <t>Cattle and ranching</t>
        </is>
      </c>
      <c r="F48" s="2" t="inlineStr">
        <is>
          <t>Brighton Reservation, Glades County</t>
        </is>
      </c>
      <c r="G48" s="2" t="inlineStr">
        <is>
          <t>The Glades</t>
        </is>
      </c>
      <c r="H48" s="2" t="inlineStr"/>
      <c r="I48" s="2" t="inlineStr"/>
      <c r="J48" s="2" t="inlineStr"/>
      <c r="K48" s="2" t="n"/>
      <c r="L48" s="2" t="inlineStr"/>
      <c r="M48" s="2" t="n">
        <v>1936</v>
      </c>
      <c r="N48" s="2" t="inlineStr">
        <is>
          <t>first documented activity</t>
        </is>
      </c>
      <c r="O48" s="2" t="inlineStr">
        <is>
          <t>first cattle foreman of the Brighton program</t>
        </is>
      </c>
      <c r="P48" s="2" t="inlineStr"/>
      <c r="Q48" s="2" t="inlineStr">
        <is>
          <t>A founding trustee of the Seminole cattle enterprise.</t>
        </is>
      </c>
      <c r="R48" s="2" t="inlineStr">
        <is>
          <t>12 September 2026</t>
        </is>
      </c>
      <c r="S48" s="2" t="inlineStr">
        <is>
          <t>Medium</t>
        </is>
      </c>
      <c r="T48" s="2" t="inlineStr">
        <is>
          <t>FST</t>
        </is>
      </c>
      <c r="U48" s="2" t="n">
        <v>1</v>
      </c>
      <c r="V48" s="2" t="n">
        <v>1</v>
      </c>
      <c r="W48" s="2" t="n">
        <v>0</v>
      </c>
      <c r="X48" s="2" t="n">
        <v>0</v>
      </c>
      <c r="Y48" s="2" t="n">
        <v>0</v>
      </c>
      <c r="Z48" s="2" t="inlineStr"/>
      <c r="AA48" s="2" t="inlineStr"/>
      <c r="AB48" s="2" t="inlineStr">
        <is>
          <t>no pin; clustered at its hub region</t>
        </is>
      </c>
      <c r="AC48" s="2" t="inlineStr">
        <is>
          <t>He is among the first elected cattle trustees when the federal starter herds arrive in 1936 and serves as the program's first cattle foreman [FST].</t>
        </is>
      </c>
    </row>
    <row r="49">
      <c r="A49" s="2" t="inlineStr">
        <is>
          <t>seminolecattle</t>
        </is>
      </c>
      <c r="B49" s="2" t="inlineStr">
        <is>
          <t>Seminole Tribe Brighton cattle program</t>
        </is>
      </c>
      <c r="C49" s="2" t="inlineStr">
        <is>
          <t>organisation</t>
        </is>
      </c>
      <c r="D49" s="2" t="inlineStr"/>
      <c r="E49" s="2" t="inlineStr">
        <is>
          <t>Cattle and ranching</t>
        </is>
      </c>
      <c r="F49" s="2" t="inlineStr">
        <is>
          <t>Brighton Reservation, Glades County</t>
        </is>
      </c>
      <c r="G49" s="2" t="inlineStr">
        <is>
          <t>The Glades</t>
        </is>
      </c>
      <c r="H49" s="2" t="inlineStr"/>
      <c r="I49" s="2" t="inlineStr">
        <is>
          <t>publicly verified operating</t>
        </is>
      </c>
      <c r="J49" s="2" t="inlineStr"/>
      <c r="K49" s="2" t="n">
        <v>1936</v>
      </c>
      <c r="L49" s="2" t="inlineStr"/>
      <c r="M49" s="2" t="n">
        <v>1936</v>
      </c>
      <c r="N49" s="2" t="inlineStr">
        <is>
          <t>founding year</t>
        </is>
      </c>
      <c r="O49" s="2" t="inlineStr">
        <is>
          <t>among the nation's leading calf producers, as the Tribe reports</t>
        </is>
      </c>
      <c r="P49" s="2" t="inlineStr"/>
      <c r="Q49" s="2" t="inlineStr">
        <is>
          <t>Operating; the Tribe ranks among Florida's leading beef producers.</t>
        </is>
      </c>
      <c r="R49" s="2" t="inlineStr">
        <is>
          <t>12 September 2026</t>
        </is>
      </c>
      <c r="S49" s="2" t="inlineStr">
        <is>
          <t>High</t>
        </is>
      </c>
      <c r="T49" s="2" t="inlineStr">
        <is>
          <t>FST FCAL</t>
        </is>
      </c>
      <c r="U49" s="2" t="n">
        <v>2</v>
      </c>
      <c r="V49" s="2" t="n">
        <v>2</v>
      </c>
      <c r="W49" s="2" t="n">
        <v>0.0081</v>
      </c>
      <c r="X49" s="2" t="n">
        <v>0.0046</v>
      </c>
      <c r="Y49" s="2" t="n">
        <v>0.5</v>
      </c>
      <c r="Z49" s="2" t="inlineStr"/>
      <c r="AA49" s="2" t="inlineStr"/>
      <c r="AB49" s="2" t="inlineStr">
        <is>
          <t>no pin; clustered at its hub region</t>
        </is>
      </c>
      <c r="AC49" s="2" t="inlineStr">
        <is>
          <t>The federal government provides starter herds in 1936, moving dust bowl cattle by rail to the Seminoles; the Red Barn of 1941 serves as headquarters and Charlie Micco, Willie Gopher and John Josh are the first elected cattle trustees [FST]. Alex Johns of the Tribe serves as Florida Cattlemen's Association president in 2018 [FCAL].</t>
        </is>
      </c>
    </row>
    <row r="50">
      <c r="A50" s="2" t="inlineStr">
        <is>
          <t>adamsranch</t>
        </is>
      </c>
      <c r="B50" s="2" t="inlineStr">
        <is>
          <t>Adams Ranch</t>
        </is>
      </c>
      <c r="C50" s="2" t="inlineStr">
        <is>
          <t>business</t>
        </is>
      </c>
      <c r="D50" s="2" t="inlineStr"/>
      <c r="E50" s="2" t="inlineStr">
        <is>
          <t>Cattle and ranching</t>
        </is>
      </c>
      <c r="F50" s="2" t="inlineStr">
        <is>
          <t>Fort Pierce, with ranch land in Okeechobee, St. Lucie and Osceola counties</t>
        </is>
      </c>
      <c r="G50" s="2" t="inlineStr">
        <is>
          <t>Okeechobee</t>
        </is>
      </c>
      <c r="H50" s="2" t="inlineStr"/>
      <c r="I50" s="2" t="inlineStr">
        <is>
          <t>publicly verified operating</t>
        </is>
      </c>
      <c r="J50" s="2" t="inlineStr"/>
      <c r="K50" s="2" t="n">
        <v>1937</v>
      </c>
      <c r="L50" s="2" t="inlineStr"/>
      <c r="M50" s="2" t="n">
        <v>1937</v>
      </c>
      <c r="N50" s="2" t="inlineStr">
        <is>
          <t>founding year</t>
        </is>
      </c>
      <c r="O50" s="2" t="inlineStr">
        <is>
          <t>the Braford breeders</t>
        </is>
      </c>
      <c r="P50" s="2" t="inlineStr"/>
      <c r="Q50" s="2" t="inlineStr">
        <is>
          <t>Operating; a fourth generation ranch of about 65,000 acres and roughly 10,000 cows.</t>
        </is>
      </c>
      <c r="R50" s="2" t="inlineStr">
        <is>
          <t>12 September 2026</t>
        </is>
      </c>
      <c r="S50" s="2" t="inlineStr">
        <is>
          <t>Medium</t>
        </is>
      </c>
      <c r="T50" s="2" t="inlineStr">
        <is>
          <t>WADAMS</t>
        </is>
      </c>
      <c r="U50" s="2" t="n">
        <v>2</v>
      </c>
      <c r="V50" s="2" t="n">
        <v>2</v>
      </c>
      <c r="W50" s="2" t="n">
        <v>0.0042</v>
      </c>
      <c r="X50" s="2" t="n">
        <v>0</v>
      </c>
      <c r="Y50" s="2" t="n">
        <v>0.5</v>
      </c>
      <c r="Z50" s="2" t="inlineStr"/>
      <c r="AA50" s="2" t="inlineStr"/>
      <c r="AB50" s="2" t="inlineStr">
        <is>
          <t>no pin; clustered at its hub region</t>
        </is>
      </c>
      <c r="AC50" s="2" t="inlineStr">
        <is>
          <t>Florida Supreme Court justice Alto Adams Sr founds the ranch in 1937; from 1947 the family develops the Braford breed for Florida conditions, recognized by USDA in 1970, and its land reaches into Okeechobee County [WADAMS].</t>
        </is>
      </c>
    </row>
    <row r="51">
      <c r="A51" s="2" t="inlineStr">
        <is>
          <t>williamson</t>
        </is>
      </c>
      <c r="B51" s="2" t="inlineStr">
        <is>
          <t>Williamson Cattle Company</t>
        </is>
      </c>
      <c r="C51" s="2" t="inlineStr">
        <is>
          <t>business</t>
        </is>
      </c>
      <c r="D51" s="2" t="inlineStr"/>
      <c r="E51" s="2" t="inlineStr">
        <is>
          <t>Cattle and ranching</t>
        </is>
      </c>
      <c r="F51" s="2" t="inlineStr">
        <is>
          <t>Okeechobee, Okeechobee County</t>
        </is>
      </c>
      <c r="G51" s="2" t="inlineStr">
        <is>
          <t>Okeechobee</t>
        </is>
      </c>
      <c r="H51" s="2" t="inlineStr"/>
      <c r="I51" s="2" t="inlineStr">
        <is>
          <t>publicly verified operating</t>
        </is>
      </c>
      <c r="J51" s="2" t="inlineStr">
        <is>
          <t>11,537</t>
        </is>
      </c>
      <c r="K51" s="2" t="n">
        <v>1940</v>
      </c>
      <c r="L51" s="2" t="inlineStr"/>
      <c r="M51" s="2" t="n">
        <v>1940</v>
      </c>
      <c r="N51" s="2" t="inlineStr">
        <is>
          <t>founding year</t>
        </is>
      </c>
      <c r="O51" s="2" t="inlineStr">
        <is>
          <t>top ranked cow calf ranch of the north shore</t>
        </is>
      </c>
      <c r="P51" s="2" t="inlineStr"/>
      <c r="Q51" s="2" t="inlineStr">
        <is>
          <t>Operating under the third and fourth Williamson generations, with cattle in Florida, Alabama and Texas plus citrus and catfish.</t>
        </is>
      </c>
      <c r="R51" s="2" t="inlineStr">
        <is>
          <t>12 September 2026</t>
        </is>
      </c>
      <c r="S51" s="2" t="inlineStr">
        <is>
          <t>High</t>
        </is>
      </c>
      <c r="T51" s="2" t="inlineStr">
        <is>
          <t>WCC FCAL MOD</t>
        </is>
      </c>
      <c r="U51" s="2" t="n">
        <v>2</v>
      </c>
      <c r="V51" s="2" t="n">
        <v>2</v>
      </c>
      <c r="W51" s="2" t="n">
        <v>0</v>
      </c>
      <c r="X51" s="2" t="n">
        <v>0</v>
      </c>
      <c r="Y51" s="2" t="n">
        <v>0.5</v>
      </c>
      <c r="Z51" s="2" t="inlineStr"/>
      <c r="AA51" s="2" t="inlineStr"/>
      <c r="AB51" s="2" t="inlineStr">
        <is>
          <t>no pin; clustered at its hub region</t>
        </is>
      </c>
      <c r="AC51" s="2" t="inlineStr">
        <is>
          <t>Frank W. Williamson Sr establishes the operation in the 1940s, and the node is placed at the decade the company states; the family runs about 10,000 head, wins the National Cattlemen's 2004 Environmental Stewardship Award, reported by the company as the first for a ranch east of the Mississippi, and Wes Williamson serves as Florida Cattlemen's Association president in 2013 [WCC][FCAL]. The module carries the company at 11,537 acres [MOD].</t>
        </is>
      </c>
    </row>
    <row r="52">
      <c r="A52" s="2" t="inlineStr">
        <is>
          <t>openrange</t>
        </is>
      </c>
      <c r="B52" s="2" t="inlineStr">
        <is>
          <t>Open range era and the 1949 fence law</t>
        </is>
      </c>
      <c r="C52" s="2" t="inlineStr">
        <is>
          <t>event</t>
        </is>
      </c>
      <c r="D52" s="2" t="inlineStr"/>
      <c r="E52" s="2" t="inlineStr">
        <is>
          <t>Cattle and ranching</t>
        </is>
      </c>
      <c r="F52" s="2" t="inlineStr">
        <is>
          <t>statewide</t>
        </is>
      </c>
      <c r="G52" s="2" t="inlineStr">
        <is>
          <t>Outside the Heartland</t>
        </is>
      </c>
      <c r="H52" s="2" t="inlineStr"/>
      <c r="I52" s="2" t="inlineStr"/>
      <c r="J52" s="2" t="inlineStr"/>
      <c r="K52" s="2" t="n">
        <v>1949</v>
      </c>
      <c r="L52" s="2" t="inlineStr"/>
      <c r="M52" s="2" t="n">
        <v>1949</v>
      </c>
      <c r="N52" s="2" t="inlineStr">
        <is>
          <t>founding year</t>
        </is>
      </c>
      <c r="O52" s="2" t="inlineStr">
        <is>
          <t>the closing of the range</t>
        </is>
      </c>
      <c r="P52" s="2" t="inlineStr"/>
      <c r="Q52" s="2" t="inlineStr">
        <is>
          <t>Historical turning point.</t>
        </is>
      </c>
      <c r="R52" s="2" t="inlineStr">
        <is>
          <t>12 September 2026</t>
        </is>
      </c>
      <c r="S52" s="2" t="inlineStr">
        <is>
          <t>Medium</t>
        </is>
      </c>
      <c r="T52" s="2" t="inlineStr">
        <is>
          <t>IFASCR FLMR FHBP</t>
        </is>
      </c>
      <c r="U52" s="2" t="n">
        <v>3</v>
      </c>
      <c r="V52" s="2" t="n">
        <v>3</v>
      </c>
      <c r="W52" s="2" t="n">
        <v>0.0157</v>
      </c>
      <c r="X52" s="2" t="n">
        <v>0</v>
      </c>
      <c r="Y52" s="2" t="n">
        <v>0</v>
      </c>
      <c r="Z52" s="2" t="inlineStr"/>
      <c r="AA52" s="2" t="inlineStr"/>
      <c r="AB52" s="2" t="inlineStr">
        <is>
          <t>no pin; clustered at its hub region</t>
        </is>
      </c>
      <c r="AC52" s="2" t="inlineStr">
        <is>
          <t>Florida is the last state to pass a mandatory fence law, in 1949; tick eradication from 1923, extension work from 1930 and the new law push the cracker herds onto improved fenced pasture, the landscape the parcel roll still shows [IFASCR][FLMR].</t>
        </is>
      </c>
    </row>
    <row r="53">
      <c r="A53" s="2" t="inlineStr">
        <is>
          <t>carlton3</t>
        </is>
      </c>
      <c r="B53" s="2" t="inlineStr">
        <is>
          <t>Doyle Carlton III</t>
        </is>
      </c>
      <c r="C53" s="2" t="inlineStr">
        <is>
          <t>person</t>
        </is>
      </c>
      <c r="D53" s="2" t="inlineStr">
        <is>
          <t>founding or core member</t>
        </is>
      </c>
      <c r="E53" s="2" t="inlineStr">
        <is>
          <t>Cattle and ranching</t>
        </is>
      </c>
      <c r="F53" s="2" t="inlineStr">
        <is>
          <t>Wauchula, Hardee County</t>
        </is>
      </c>
      <c r="G53" s="2" t="inlineStr">
        <is>
          <t>Peace River valley</t>
        </is>
      </c>
      <c r="H53" s="2" t="inlineStr"/>
      <c r="I53" s="2" t="inlineStr"/>
      <c r="J53" s="2" t="inlineStr"/>
      <c r="K53" s="2" t="n"/>
      <c r="L53" s="2" t="inlineStr"/>
      <c r="M53" s="2" t="n">
        <v>1957</v>
      </c>
      <c r="N53" s="2" t="inlineStr">
        <is>
          <t>first documented year on the map; founding year not recorded</t>
        </is>
      </c>
      <c r="O53" s="2" t="inlineStr">
        <is>
          <t>the third ranching generation</t>
        </is>
      </c>
      <c r="P53" s="2" t="inlineStr"/>
      <c r="Q53" s="2" t="inlineStr">
        <is>
          <t>Operating the family ranches with Dale Carlton at Horse Creek.</t>
        </is>
      </c>
      <c r="R53" s="2" t="inlineStr">
        <is>
          <t>12 September 2026</t>
        </is>
      </c>
      <c r="S53" s="2" t="inlineStr">
        <is>
          <t>High</t>
        </is>
      </c>
      <c r="T53" s="2" t="inlineStr">
        <is>
          <t>TBBW1 TBBW2</t>
        </is>
      </c>
      <c r="U53" s="2" t="n">
        <v>1</v>
      </c>
      <c r="V53" s="2" t="n">
        <v>1</v>
      </c>
      <c r="W53" s="2" t="n">
        <v>0</v>
      </c>
      <c r="X53" s="2" t="n">
        <v>0</v>
      </c>
      <c r="Y53" s="2" t="n">
        <v>0</v>
      </c>
      <c r="Z53" s="2" t="inlineStr"/>
      <c r="AA53" s="2" t="inlineStr"/>
      <c r="AB53" s="2" t="inlineStr">
        <is>
          <t>no pin; clustered at its hub region</t>
        </is>
      </c>
      <c r="AC53" s="2" t="inlineStr">
        <is>
          <t>He grows up in Wauchula, carries the Roman III brand his father designed about 1957, and reports a 2020 lease that raises one operation's capacity by about 40 percent [TBBW1][TBBW2].</t>
        </is>
      </c>
    </row>
    <row r="54">
      <c r="A54" s="2" t="inlineStr">
        <is>
          <t>carltonjr</t>
        </is>
      </c>
      <c r="B54" s="2" t="inlineStr">
        <is>
          <t>Doyle E. Carlton Jr</t>
        </is>
      </c>
      <c r="C54" s="2" t="inlineStr">
        <is>
          <t>person</t>
        </is>
      </c>
      <c r="D54" s="2" t="inlineStr">
        <is>
          <t>founding or core member</t>
        </is>
      </c>
      <c r="E54" s="2" t="inlineStr">
        <is>
          <t>Cattle and ranching</t>
        </is>
      </c>
      <c r="F54" s="2" t="inlineStr">
        <is>
          <t>Wauchula, Hardee County</t>
        </is>
      </c>
      <c r="G54" s="2" t="inlineStr">
        <is>
          <t>Peace River valley</t>
        </is>
      </c>
      <c r="H54" s="2" t="inlineStr"/>
      <c r="I54" s="2" t="inlineStr"/>
      <c r="J54" s="2" t="inlineStr"/>
      <c r="K54" s="2" t="n"/>
      <c r="L54" s="2" t="inlineStr"/>
      <c r="M54" s="2" t="n">
        <v>1957</v>
      </c>
      <c r="N54" s="2" t="inlineStr">
        <is>
          <t>first documented activity</t>
        </is>
      </c>
      <c r="O54" s="2" t="inlineStr">
        <is>
          <t>the senator cattleman</t>
        </is>
      </c>
      <c r="P54" s="2" t="inlineStr"/>
      <c r="Q54" s="2" t="inlineStr">
        <is>
          <t>Died 2003; Florida Agricultural Hall of Fame, 1991.</t>
        </is>
      </c>
      <c r="R54" s="2" t="inlineStr">
        <is>
          <t>12 September 2026</t>
        </is>
      </c>
      <c r="S54" s="2" t="inlineStr">
        <is>
          <t>High</t>
        </is>
      </c>
      <c r="T54" s="2" t="inlineStr">
        <is>
          <t>WCARLJ AGHOFC TBBW1</t>
        </is>
      </c>
      <c r="U54" s="2" t="n">
        <v>1</v>
      </c>
      <c r="V54" s="2" t="n">
        <v>1</v>
      </c>
      <c r="W54" s="2" t="n">
        <v>0</v>
      </c>
      <c r="X54" s="2" t="n">
        <v>0</v>
      </c>
      <c r="Y54" s="2" t="n">
        <v>0</v>
      </c>
      <c r="Z54" s="2" t="inlineStr"/>
      <c r="AA54" s="2" t="inlineStr"/>
      <c r="AB54" s="2" t="inlineStr">
        <is>
          <t>no pin; clustered at its hub region</t>
        </is>
      </c>
      <c r="AC54" s="2" t="inlineStr">
        <is>
          <t>A lifelong cattleman and state senator who champions screwworm eradication, the first successful use of sterile male fly technology, and builds about 60,000 acres of ranchland by 1987 [WCARLJ][AGHOFC][TBBW1].</t>
        </is>
      </c>
    </row>
    <row r="55">
      <c r="A55" s="2" t="inlineStr">
        <is>
          <t>roman3</t>
        </is>
      </c>
      <c r="B55" s="2" t="inlineStr">
        <is>
          <t>Roman III Ranches</t>
        </is>
      </c>
      <c r="C55" s="2" t="inlineStr">
        <is>
          <t>business</t>
        </is>
      </c>
      <c r="D55" s="2" t="inlineStr"/>
      <c r="E55" s="2" t="inlineStr">
        <is>
          <t>Cattle and ranching</t>
        </is>
      </c>
      <c r="F55" s="2" t="inlineStr">
        <is>
          <t>Wauchula, Hardee County, and Horse Creek Ranch, DeSoto County</t>
        </is>
      </c>
      <c r="G55" s="2" t="inlineStr">
        <is>
          <t>Peace River valley</t>
        </is>
      </c>
      <c r="H55" s="2" t="inlineStr">
        <is>
          <t>Carlton Doyle E III LLC on the 2025 roll</t>
        </is>
      </c>
      <c r="I55" s="2" t="inlineStr">
        <is>
          <t>publicly verified operating</t>
        </is>
      </c>
      <c r="J55" s="2" t="inlineStr">
        <is>
          <t>11,695</t>
        </is>
      </c>
      <c r="K55" s="2" t="n">
        <v>1957</v>
      </c>
      <c r="L55" s="2" t="inlineStr"/>
      <c r="M55" s="2" t="n">
        <v>1957</v>
      </c>
      <c r="N55" s="2" t="inlineStr">
        <is>
          <t>founding year</t>
        </is>
      </c>
      <c r="O55" s="2" t="inlineStr">
        <is>
          <t>the Carlton family ranches</t>
        </is>
      </c>
      <c r="P55" s="2" t="inlineStr"/>
      <c r="Q55" s="2" t="inlineStr">
        <is>
          <t>Operating; reported 12th by head count among about 5,000 Florida cattle ranches, per the Florida Cattlemen's Association as cited in press.</t>
        </is>
      </c>
      <c r="R55" s="2" t="inlineStr">
        <is>
          <t>12 September 2026</t>
        </is>
      </c>
      <c r="S55" s="2" t="inlineStr">
        <is>
          <t>High</t>
        </is>
      </c>
      <c r="T55" s="2" t="inlineStr">
        <is>
          <t>TBBW1 TBBW2 MOD</t>
        </is>
      </c>
      <c r="U55" s="2" t="n">
        <v>5</v>
      </c>
      <c r="V55" s="2" t="n">
        <v>5</v>
      </c>
      <c r="W55" s="2" t="n">
        <v>0.0366</v>
      </c>
      <c r="X55" s="2" t="n">
        <v>0.0313</v>
      </c>
      <c r="Y55" s="2" t="n">
        <v>0.2</v>
      </c>
      <c r="Z55" s="2" t="inlineStr"/>
      <c r="AA55" s="2" t="inlineStr"/>
      <c r="AB55" s="2" t="inlineStr">
        <is>
          <t>no pin; clustered at its hub region</t>
        </is>
      </c>
      <c r="AC55" s="2" t="inlineStr">
        <is>
          <t>The Carlton line runs from Governor Doyle E. Carlton of Wauchula through Doyle Carlton Jr, who holds about 60,000 acres by 1987, to Doyle Carlton III, whose father designs the Roman III brand about 1957; the family has held Horse Creek Ranch for about 60 years [TBBW1][TBBW2]. The roll entity Carlton Doyle E III LLC carries 11,695 acres on the module's owner table [MOD].</t>
        </is>
      </c>
    </row>
    <row r="56">
      <c r="A56" s="2" t="inlineStr">
        <is>
          <t>peteclemons</t>
        </is>
      </c>
      <c r="B56" s="2" t="inlineStr">
        <is>
          <t>Pete Clemons</t>
        </is>
      </c>
      <c r="C56" s="2" t="inlineStr">
        <is>
          <t>person</t>
        </is>
      </c>
      <c r="D56" s="2" t="inlineStr">
        <is>
          <t>founding or core member</t>
        </is>
      </c>
      <c r="E56" s="2" t="inlineStr">
        <is>
          <t>Cattle and ranching</t>
        </is>
      </c>
      <c r="F56" s="2" t="inlineStr">
        <is>
          <t>Okeechobee, Okeechobee County</t>
        </is>
      </c>
      <c r="G56" s="2" t="inlineStr">
        <is>
          <t>Okeechobee</t>
        </is>
      </c>
      <c r="H56" s="2" t="inlineStr"/>
      <c r="I56" s="2" t="inlineStr"/>
      <c r="J56" s="2" t="inlineStr"/>
      <c r="K56" s="2" t="n"/>
      <c r="L56" s="2" t="inlineStr"/>
      <c r="M56" s="2" t="n">
        <v>1961</v>
      </c>
      <c r="N56" s="2" t="inlineStr">
        <is>
          <t>first documented activity</t>
        </is>
      </c>
      <c r="O56" s="2" t="inlineStr">
        <is>
          <t>the man who modernized the cattle market</t>
        </is>
      </c>
      <c r="P56" s="2" t="inlineStr"/>
      <c r="Q56" s="2" t="inlineStr">
        <is>
          <t>Florida Agricultural Hall of Fame, 2011.</t>
        </is>
      </c>
      <c r="R56" s="2" t="inlineStr">
        <is>
          <t>12 September 2026</t>
        </is>
      </c>
      <c r="S56" s="2" t="inlineStr">
        <is>
          <t>High</t>
        </is>
      </c>
      <c r="T56" s="2" t="inlineStr">
        <is>
          <t>AGHOFP OLM</t>
        </is>
      </c>
      <c r="U56" s="2" t="n">
        <v>1</v>
      </c>
      <c r="V56" s="2" t="n">
        <v>1</v>
      </c>
      <c r="W56" s="2" t="n">
        <v>0</v>
      </c>
      <c r="X56" s="2" t="n">
        <v>0</v>
      </c>
      <c r="Y56" s="2" t="n">
        <v>0</v>
      </c>
      <c r="Z56" s="2" t="inlineStr"/>
      <c r="AA56" s="2" t="inlineStr"/>
      <c r="AB56" s="2" t="inlineStr">
        <is>
          <t>no pin; clustered at its hub region</t>
        </is>
      </c>
      <c r="AC56" s="2" t="inlineStr">
        <is>
          <t>Born in 1927 to pioneer cattle families and financed through the University of Florida by professional rodeo, he buys the Okeechobee Livestock Market with partners in 1961 and helps establish one of the nation's first internet cattle auctions [AGHOFP][OLM].</t>
        </is>
      </c>
    </row>
    <row r="57">
      <c r="A57" s="2" t="inlineStr">
        <is>
          <t>brighthour</t>
        </is>
      </c>
      <c r="B57" s="2" t="inlineStr">
        <is>
          <t>Bright Hour Ranch</t>
        </is>
      </c>
      <c r="C57" s="2" t="inlineStr">
        <is>
          <t>business</t>
        </is>
      </c>
      <c r="D57" s="2" t="inlineStr"/>
      <c r="E57" s="2" t="inlineStr">
        <is>
          <t>Cattle and ranching</t>
        </is>
      </c>
      <c r="F57" s="2" t="inlineStr">
        <is>
          <t>Arcadia, DeSoto County</t>
        </is>
      </c>
      <c r="G57" s="2" t="inlineStr">
        <is>
          <t>Peace River valley</t>
        </is>
      </c>
      <c r="H57" s="2" t="inlineStr"/>
      <c r="I57" s="2" t="inlineStr">
        <is>
          <t>publicly verified operating</t>
        </is>
      </c>
      <c r="J57" s="2" t="inlineStr"/>
      <c r="K57" s="2" t="n">
        <v>1963</v>
      </c>
      <c r="L57" s="2" t="inlineStr"/>
      <c r="M57" s="2" t="n">
        <v>1963</v>
      </c>
      <c r="N57" s="2" t="inlineStr">
        <is>
          <t>founding year</t>
        </is>
      </c>
      <c r="O57" s="2" t="inlineStr">
        <is>
          <t>the Parker land under conservation</t>
        </is>
      </c>
      <c r="P57" s="2" t="inlineStr"/>
      <c r="Q57" s="2" t="inlineStr">
        <is>
          <t>Operating as ranch and conservation land; a 5,787 acre portion sells in 2020.</t>
        </is>
      </c>
      <c r="R57" s="2" t="inlineStr">
        <is>
          <t>12 September 2026</t>
        </is>
      </c>
      <c r="S57" s="2" t="inlineStr">
        <is>
          <t>High</t>
        </is>
      </c>
      <c r="T57" s="2" t="inlineStr">
        <is>
          <t>FHBP LWPBH DEPBH</t>
        </is>
      </c>
      <c r="U57" s="2" t="n">
        <v>3</v>
      </c>
      <c r="V57" s="2" t="n">
        <v>3</v>
      </c>
      <c r="W57" s="2" t="n">
        <v>0.0304</v>
      </c>
      <c r="X57" s="2" t="n">
        <v>0</v>
      </c>
      <c r="Y57" s="2" t="n">
        <v>0.3333</v>
      </c>
      <c r="Z57" s="2" t="inlineStr"/>
      <c r="AA57" s="2" t="inlineStr"/>
      <c r="AB57" s="2" t="inlineStr">
        <is>
          <t>no pin; clustered at its hub region</t>
        </is>
      </c>
      <c r="AC57" s="2" t="inlineStr">
        <is>
          <t>Nashville businessman Calvin Houghland buys the Parker Brothers Ranch in 1963 and renames it Bright Hour; from 1998 he places about 28,000 acres under conservation easement, described by the listing broker as among the earliest private easements in central Florida [FHBP][LWPBH]. The district's Bright Hour Watershed easement anchors the corridor east of Blue Head [DEPBH].</t>
        </is>
      </c>
    </row>
    <row r="58">
      <c r="A58" s="2" t="inlineStr">
        <is>
          <t>bexley</t>
        </is>
      </c>
      <c r="B58" s="2" t="inlineStr">
        <is>
          <t>Bexley Sumter Inc</t>
        </is>
      </c>
      <c r="C58" s="2" t="inlineStr">
        <is>
          <t>business</t>
        </is>
      </c>
      <c r="D58" s="2" t="inlineStr"/>
      <c r="E58" s="2" t="inlineStr">
        <is>
          <t>Cattle and ranching</t>
        </is>
      </c>
      <c r="F58" s="2" t="inlineStr">
        <is>
          <t>Land O'Lakes; Heartland holdings</t>
        </is>
      </c>
      <c r="G58" s="2" t="inlineStr">
        <is>
          <t>Place not recorded</t>
        </is>
      </c>
      <c r="H58" s="2" t="inlineStr">
        <is>
          <t>Bexley Sumter, Inc. (P12000027742)</t>
        </is>
      </c>
      <c r="I58" s="2" t="inlineStr">
        <is>
          <t>public record entity</t>
        </is>
      </c>
      <c r="J58" s="2" t="inlineStr">
        <is>
          <t>18,596</t>
        </is>
      </c>
      <c r="K58" s="2" t="n">
        <v>2012</v>
      </c>
      <c r="L58" s="2" t="inlineStr"/>
      <c r="M58" s="2" t="n">
        <v>2012</v>
      </c>
      <c r="N58" s="2" t="inlineStr">
        <is>
          <t>founding year</t>
        </is>
      </c>
      <c r="O58" s="2" t="inlineStr">
        <is>
          <t>a large and low profile Heartland landowner</t>
        </is>
      </c>
      <c r="P58" s="2" t="inlineStr">
        <is>
          <t>top ten</t>
        </is>
      </c>
      <c r="Q58" s="2" t="inlineStr">
        <is>
          <t>Active Florida corporation of the Bexley family; no public operating profile of its Heartland holdings is found.</t>
        </is>
      </c>
      <c r="R58" s="2" t="inlineStr">
        <is>
          <t>12 September 2026</t>
        </is>
      </c>
      <c r="S58" s="2" t="inlineStr">
        <is>
          <t>High</t>
        </is>
      </c>
      <c r="T58" s="2" t="inlineStr">
        <is>
          <t>SBBEX MOD</t>
        </is>
      </c>
      <c r="U58" s="2" t="n">
        <v>0</v>
      </c>
      <c r="V58" s="2" t="n">
        <v>0</v>
      </c>
      <c r="W58" s="2" t="n">
        <v>0</v>
      </c>
      <c r="X58" s="2" t="n">
        <v>0</v>
      </c>
      <c r="Y58" s="2" t="inlineStr"/>
      <c r="Z58" s="2" t="inlineStr"/>
      <c r="AA58" s="2" t="inlineStr"/>
      <c r="AB58" s="2" t="inlineStr">
        <is>
          <t>no pin; clustered at its hub region</t>
        </is>
      </c>
      <c r="AC58" s="2" t="inlineStr">
        <is>
          <t>The corporation files 21 March 2012 from Land O'Lakes with Bexley family officers; the module's owner table carries it at 18,596 acres inside the region, with no public record locating the holdings by county [SBBEX][MOD]. The map places it in the place not recorded cluster.</t>
        </is>
      </c>
    </row>
    <row r="59">
      <c r="A59" s="2" t="inlineStr">
        <is>
          <t>weswilliamson</t>
        </is>
      </c>
      <c r="B59" s="2" t="inlineStr">
        <is>
          <t>Wes Williamson</t>
        </is>
      </c>
      <c r="C59" s="2" t="inlineStr">
        <is>
          <t>person</t>
        </is>
      </c>
      <c r="D59" s="2" t="inlineStr">
        <is>
          <t>institutional connector</t>
        </is>
      </c>
      <c r="E59" s="2" t="inlineStr">
        <is>
          <t>Cattle and ranching</t>
        </is>
      </c>
      <c r="F59" s="2" t="inlineStr">
        <is>
          <t>Okeechobee, Okeechobee County</t>
        </is>
      </c>
      <c r="G59" s="2" t="inlineStr">
        <is>
          <t>Okeechobee</t>
        </is>
      </c>
      <c r="H59" s="2" t="inlineStr"/>
      <c r="I59" s="2" t="inlineStr"/>
      <c r="J59" s="2" t="inlineStr"/>
      <c r="K59" s="2" t="n"/>
      <c r="L59" s="2" t="inlineStr"/>
      <c r="M59" s="2" t="n">
        <v>2013</v>
      </c>
      <c r="N59" s="2" t="inlineStr">
        <is>
          <t>first documented activity</t>
        </is>
      </c>
      <c r="O59" s="2" t="inlineStr">
        <is>
          <t>association president from the family ranch</t>
        </is>
      </c>
      <c r="P59" s="2" t="inlineStr"/>
      <c r="Q59" s="2" t="inlineStr">
        <is>
          <t>A principal of Williamson Cattle Company.</t>
        </is>
      </c>
      <c r="R59" s="2" t="inlineStr">
        <is>
          <t>12 September 2026</t>
        </is>
      </c>
      <c r="S59" s="2" t="inlineStr">
        <is>
          <t>High</t>
        </is>
      </c>
      <c r="T59" s="2" t="inlineStr">
        <is>
          <t>FCAL WCC</t>
        </is>
      </c>
      <c r="U59" s="2" t="n">
        <v>2</v>
      </c>
      <c r="V59" s="2" t="n">
        <v>2</v>
      </c>
      <c r="W59" s="2" t="n">
        <v>0</v>
      </c>
      <c r="X59" s="2" t="n">
        <v>0</v>
      </c>
      <c r="Y59" s="2" t="n">
        <v>0.5</v>
      </c>
      <c r="Z59" s="2" t="inlineStr"/>
      <c r="AA59" s="2" t="inlineStr"/>
      <c r="AB59" s="2" t="inlineStr">
        <is>
          <t>no pin; clustered at its hub region</t>
        </is>
      </c>
      <c r="AC59" s="2" t="inlineStr">
        <is>
          <t>He serves as Florida Cattlemen's Association president in 2013, the family ranch's turn in a Heartland chair the association has filled nine times [FCAL][WCC].</t>
        </is>
      </c>
    </row>
    <row r="60">
      <c r="A60" s="2" t="inlineStr">
        <is>
          <t>fourcs</t>
        </is>
      </c>
      <c r="B60" s="2" t="inlineStr">
        <is>
          <t>4C's Land &amp; Cattle LLLP</t>
        </is>
      </c>
      <c r="C60" s="2" t="inlineStr">
        <is>
          <t>business</t>
        </is>
      </c>
      <c r="D60" s="2" t="inlineStr"/>
      <c r="E60" s="2" t="inlineStr">
        <is>
          <t>Cattle and ranching</t>
        </is>
      </c>
      <c r="F60" s="2" t="inlineStr">
        <is>
          <t>registered from Naples; Heartland rangeland parcels</t>
        </is>
      </c>
      <c r="G60" s="2" t="inlineStr">
        <is>
          <t>Place not recorded</t>
        </is>
      </c>
      <c r="H60" s="2" t="inlineStr">
        <is>
          <t>4C's Land &amp; Cattle LLLP (A17000000052)</t>
        </is>
      </c>
      <c r="I60" s="2" t="inlineStr">
        <is>
          <t>public record entity</t>
        </is>
      </c>
      <c r="J60" s="2" t="inlineStr">
        <is>
          <t>14,284</t>
        </is>
      </c>
      <c r="K60" s="2" t="n">
        <v>2017</v>
      </c>
      <c r="L60" s="2" t="inlineStr"/>
      <c r="M60" s="2" t="n">
        <v>2017</v>
      </c>
      <c r="N60" s="2" t="inlineStr">
        <is>
          <t>founding year</t>
        </is>
      </c>
      <c r="O60" s="2" t="inlineStr">
        <is>
          <t>registry level ranch owner</t>
        </is>
      </c>
      <c r="P60" s="2" t="inlineStr"/>
      <c r="Q60" s="2" t="inlineStr">
        <is>
          <t>Active Florida limited partnership; no public operating profile is found.</t>
        </is>
      </c>
      <c r="R60" s="2" t="inlineStr">
        <is>
          <t>12 September 2026</t>
        </is>
      </c>
      <c r="S60" s="2" t="inlineStr">
        <is>
          <t>Low</t>
        </is>
      </c>
      <c r="T60" s="2" t="inlineStr">
        <is>
          <t>SB4C MOD</t>
        </is>
      </c>
      <c r="U60" s="2" t="n">
        <v>0</v>
      </c>
      <c r="V60" s="2" t="n">
        <v>0</v>
      </c>
      <c r="W60" s="2" t="n">
        <v>0</v>
      </c>
      <c r="X60" s="2" t="n">
        <v>0</v>
      </c>
      <c r="Y60" s="2" t="inlineStr"/>
      <c r="Z60" s="2" t="inlineStr"/>
      <c r="AA60" s="2" t="inlineStr"/>
      <c r="AB60" s="2" t="inlineStr">
        <is>
          <t>no pin; clustered at its hub region</t>
        </is>
      </c>
      <c r="AC60" s="2" t="inlineStr">
        <is>
          <t>The partnership files 31 January 2017 from Naples and holds rangeland parcels on the region's rolls; the module's owner table carries it at 14,284 acres [SB4C][MOD]. No press or company page names its principals and the map records the entity alone under the people rule.</t>
        </is>
      </c>
    </row>
    <row r="61">
      <c r="A61" s="2" t="inlineStr">
        <is>
          <t>bluehead</t>
        </is>
      </c>
      <c r="B61" s="2" t="inlineStr">
        <is>
          <t>Blue Head Ranch</t>
        </is>
      </c>
      <c r="C61" s="2" t="inlineStr">
        <is>
          <t>business</t>
        </is>
      </c>
      <c r="D61" s="2" t="inlineStr"/>
      <c r="E61" s="2" t="inlineStr">
        <is>
          <t>Cattle and ranching</t>
        </is>
      </c>
      <c r="F61" s="2" t="inlineStr">
        <is>
          <t>Lake Placid area, Highlands County, extending into Glades County</t>
        </is>
      </c>
      <c r="G61" s="2" t="inlineStr">
        <is>
          <t>The Ridge</t>
        </is>
      </c>
      <c r="H61" s="2" t="inlineStr">
        <is>
          <t>Blue Head Land &amp; Cattle Co LLC on the 2025 roll; LTL Real Estate Holdings LLC on the 2023 easement</t>
        </is>
      </c>
      <c r="I61" s="2" t="inlineStr">
        <is>
          <t>publicly verified operating</t>
        </is>
      </c>
      <c r="J61" s="2" t="inlineStr">
        <is>
          <t>31,304</t>
        </is>
      </c>
      <c r="K61" s="2" t="n"/>
      <c r="L61" s="2" t="inlineStr"/>
      <c r="M61" s="2" t="n">
        <v>2019</v>
      </c>
      <c r="N61" s="2" t="inlineStr">
        <is>
          <t>first documented year on the map; founding year not recorded</t>
        </is>
      </c>
      <c r="O61" s="2" t="inlineStr">
        <is>
          <t>the 90 Mile Prairie ranch</t>
        </is>
      </c>
      <c r="P61" s="2" t="inlineStr">
        <is>
          <t>top ten</t>
        </is>
      </c>
      <c r="Q61" s="2" t="inlineStr">
        <is>
          <t>Operating; a working ranch of about 4,000 head per the state record, inside a 43,051 acre Florida Forever project.</t>
        </is>
      </c>
      <c r="R61" s="2" t="inlineStr">
        <is>
          <t>12 September 2026</t>
        </is>
      </c>
      <c r="S61" s="2" t="inlineStr">
        <is>
          <t>High</t>
        </is>
      </c>
      <c r="T61" s="2" t="inlineStr">
        <is>
          <t>SPPBH DEPBH DEPLTL OIKB MOD</t>
        </is>
      </c>
      <c r="U61" s="2" t="n">
        <v>3</v>
      </c>
      <c r="V61" s="2" t="n">
        <v>3</v>
      </c>
      <c r="W61" s="2" t="n">
        <v>0.0187</v>
      </c>
      <c r="X61" s="2" t="n">
        <v>0</v>
      </c>
      <c r="Y61" s="2" t="n">
        <v>0</v>
      </c>
      <c r="Z61" s="2" t="inlineStr"/>
      <c r="AA61" s="2" t="inlineStr"/>
      <c r="AB61" s="2" t="inlineStr">
        <is>
          <t>no pin; clustered at its hub region</t>
        </is>
      </c>
      <c r="AC61" s="2" t="inlineStr">
        <is>
          <t>The historic rangeland known in pioneer times as the 90 Mile Prairie passes from the estate of Ben Hill Griffin Jr in a 66,128 acre closing through SPP Land in 2019; the state's 2023 easement record names LTL Real Estate Holdings LLC with Lee A. Lightsey and Tracy V. Lightsey [SPPBH][DEPBH][DEPLTL]. The roll entity Blue Head Land &amp; Cattle Co LLC carries 31,304 acres in Glades County on the module's owner table; the map records the roll entity and the easement record without asserting more than they state [MOD]. The ranch describes 6,000 Florida Cracker cattle on land known in pioneer times as the 90 Mile Prairie [OIKB].</t>
        </is>
      </c>
    </row>
    <row r="62">
      <c r="A62" s="2" t="inlineStr">
        <is>
          <t>udder</t>
        </is>
      </c>
      <c r="B62" s="2" t="inlineStr">
        <is>
          <t>Udder Cattle Company Inc</t>
        </is>
      </c>
      <c r="C62" s="2" t="inlineStr">
        <is>
          <t>business</t>
        </is>
      </c>
      <c r="D62" s="2" t="inlineStr"/>
      <c r="E62" s="2" t="inlineStr">
        <is>
          <t>Cattle and ranching</t>
        </is>
      </c>
      <c r="F62" s="2" t="inlineStr">
        <is>
          <t>Okeechobee area</t>
        </is>
      </c>
      <c r="G62" s="2" t="inlineStr">
        <is>
          <t>Okeechobee</t>
        </is>
      </c>
      <c r="H62" s="2" t="inlineStr">
        <is>
          <t>Udder Cattle Company Inc (P20000078242)</t>
        </is>
      </c>
      <c r="I62" s="2" t="inlineStr">
        <is>
          <t>publicly verified operating</t>
        </is>
      </c>
      <c r="J62" s="2" t="inlineStr">
        <is>
          <t>13,101</t>
        </is>
      </c>
      <c r="K62" s="2" t="n">
        <v>2020</v>
      </c>
      <c r="L62" s="2" t="inlineStr"/>
      <c r="M62" s="2" t="n">
        <v>2020</v>
      </c>
      <c r="N62" s="2" t="inlineStr">
        <is>
          <t>founding year</t>
        </is>
      </c>
      <c r="O62" s="2" t="inlineStr">
        <is>
          <t>direct to consumer beef on open pasture</t>
        </is>
      </c>
      <c r="P62" s="2" t="inlineStr"/>
      <c r="Q62" s="2" t="inlineStr">
        <is>
          <t>Operating; sells finished beef direct under the EATFLORIDABEEF brand.</t>
        </is>
      </c>
      <c r="R62" s="2" t="inlineStr">
        <is>
          <t>12 September 2026</t>
        </is>
      </c>
      <c r="S62" s="2" t="inlineStr">
        <is>
          <t>High</t>
        </is>
      </c>
      <c r="T62" s="2" t="inlineStr">
        <is>
          <t>SBUDD OIKU MOD</t>
        </is>
      </c>
      <c r="U62" s="2" t="n">
        <v>0</v>
      </c>
      <c r="V62" s="2" t="n">
        <v>0</v>
      </c>
      <c r="W62" s="2" t="n">
        <v>0</v>
      </c>
      <c r="X62" s="2" t="n">
        <v>0</v>
      </c>
      <c r="Y62" s="2" t="inlineStr"/>
      <c r="Z62" s="2" t="inlineStr"/>
      <c r="AA62" s="2" t="inlineStr"/>
      <c r="AB62" s="2" t="inlineStr">
        <is>
          <t>no pin; clustered at its hub region</t>
        </is>
      </c>
      <c r="AC62" s="2" t="inlineStr">
        <is>
          <t>The Florida corporation of 2020 raises and finishes cattle on open pasture and sells traceable beef from breeding to processing; the module's owner table carries it at 13,101 acres [SBUDD][OIKU][MOD].</t>
        </is>
      </c>
    </row>
    <row r="63">
      <c r="A63" s="2" t="inlineStr">
        <is>
          <t>llano</t>
        </is>
      </c>
      <c r="B63" s="2" t="inlineStr">
        <is>
          <t>Llano Ranches LP</t>
        </is>
      </c>
      <c r="C63" s="2" t="inlineStr">
        <is>
          <t>business</t>
        </is>
      </c>
      <c r="D63" s="2" t="inlineStr"/>
      <c r="E63" s="2" t="inlineStr">
        <is>
          <t>Cattle and ranching</t>
        </is>
      </c>
      <c r="F63" s="2" t="inlineStr">
        <is>
          <t>Venus, Highlands County; a Texas limited partnership</t>
        </is>
      </c>
      <c r="G63" s="2" t="inlineStr">
        <is>
          <t>The Ridge</t>
        </is>
      </c>
      <c r="H63" s="2" t="inlineStr">
        <is>
          <t>Llano Ranches, LP (B21000000075)</t>
        </is>
      </c>
      <c r="I63" s="2" t="inlineStr">
        <is>
          <t>public record entity</t>
        </is>
      </c>
      <c r="J63" s="2" t="inlineStr">
        <is>
          <t>42,494</t>
        </is>
      </c>
      <c r="K63" s="2" t="n">
        <v>2021</v>
      </c>
      <c r="L63" s="2" t="inlineStr"/>
      <c r="M63" s="2" t="n">
        <v>2021</v>
      </c>
      <c r="N63" s="2" t="inlineStr">
        <is>
          <t>founding year</t>
        </is>
      </c>
      <c r="O63" s="2" t="inlineStr">
        <is>
          <t>the fourth largest agricultural holding on the roll</t>
        </is>
      </c>
      <c r="P63" s="2" t="inlineStr">
        <is>
          <t>top ten</t>
        </is>
      </c>
      <c r="Q63" s="2" t="inlineStr">
        <is>
          <t>Operating; a family ranching operation with commercial cattle and managed hunting in New Mexico, the Texas Panhandle and South Central Florida, per its own page.</t>
        </is>
      </c>
      <c r="R63" s="2" t="inlineStr">
        <is>
          <t>12 September 2026</t>
        </is>
      </c>
      <c r="S63" s="2" t="inlineStr">
        <is>
          <t>High</t>
        </is>
      </c>
      <c r="T63" s="2" t="inlineStr">
        <is>
          <t>SBLLA LPW MOD</t>
        </is>
      </c>
      <c r="U63" s="2" t="n">
        <v>0</v>
      </c>
      <c r="V63" s="2" t="n">
        <v>0</v>
      </c>
      <c r="W63" s="2" t="n">
        <v>0</v>
      </c>
      <c r="X63" s="2" t="n">
        <v>0</v>
      </c>
      <c r="Y63" s="2" t="inlineStr"/>
      <c r="Z63" s="2" t="inlineStr"/>
      <c r="AA63" s="2" t="inlineStr"/>
      <c r="AB63" s="2" t="inlineStr">
        <is>
          <t>no pin; clustered at its hub region</t>
        </is>
      </c>
      <c r="AC63" s="2" t="inlineStr">
        <is>
          <t>The Texas limited partnership registers in Florida on 3 March 2021 with its ranch address on Graham Dairy Road at Venus and a Houston general partner, Buena Vista Ranch Management LLC [SBLLA][LPW]. The module's owner table carries Llano Ranches at 42,494 acres, fourth within this dataset; no press record names its principals and the map records the entity alone under the people rule [MOD].</t>
        </is>
      </c>
    </row>
    <row r="64">
      <c r="A64" s="2" t="inlineStr">
        <is>
          <t>duda</t>
        </is>
      </c>
      <c r="B64" s="2" t="inlineStr">
        <is>
          <t>A. Duda &amp; Sons</t>
        </is>
      </c>
      <c r="C64" s="2" t="inlineStr">
        <is>
          <t>business</t>
        </is>
      </c>
      <c r="D64" s="2" t="inlineStr"/>
      <c r="E64" s="2" t="inlineStr">
        <is>
          <t>Vegetables, melons and row crops</t>
        </is>
      </c>
      <c r="F64" s="2" t="inlineStr">
        <is>
          <t>Oviedo; operations at Belle Glade and LaBelle</t>
        </is>
      </c>
      <c r="G64" s="2" t="inlineStr">
        <is>
          <t>The Glades</t>
        </is>
      </c>
      <c r="H64" s="2" t="inlineStr"/>
      <c r="I64" s="2" t="inlineStr">
        <is>
          <t>publicly verified operating</t>
        </is>
      </c>
      <c r="J64" s="2" t="inlineStr">
        <is>
          <t>27,432</t>
        </is>
      </c>
      <c r="K64" s="2" t="n">
        <v>1926</v>
      </c>
      <c r="L64" s="2" t="inlineStr"/>
      <c r="M64" s="2" t="n">
        <v>1926</v>
      </c>
      <c r="N64" s="2" t="inlineStr">
        <is>
          <t>founding year</t>
        </is>
      </c>
      <c r="O64" s="2" t="inlineStr">
        <is>
          <t>the celery family's diversified land company</t>
        </is>
      </c>
      <c r="P64" s="2" t="inlineStr">
        <is>
          <t>top ten</t>
        </is>
      </c>
      <c r="Q64" s="2" t="inlineStr">
        <is>
          <t>Operating in its fourth and fifth generations, with vegetables, sugarcane, cattle, citrus, sod and real estate.</t>
        </is>
      </c>
      <c r="R64" s="2" t="inlineStr">
        <is>
          <t>12 September 2026</t>
        </is>
      </c>
      <c r="S64" s="2" t="inlineStr">
        <is>
          <t>High</t>
        </is>
      </c>
      <c r="T64" s="2" t="inlineStr">
        <is>
          <t>DUDA100 DUDAR WDUDA ENCD MOD</t>
        </is>
      </c>
      <c r="U64" s="2" t="n">
        <v>4</v>
      </c>
      <c r="V64" s="2" t="n">
        <v>4</v>
      </c>
      <c r="W64" s="2" t="n">
        <v>0.0598</v>
      </c>
      <c r="X64" s="2" t="n">
        <v>0.1177</v>
      </c>
      <c r="Y64" s="2" t="n">
        <v>0.25</v>
      </c>
      <c r="Z64" s="2" t="inlineStr"/>
      <c r="AA64" s="2" t="inlineStr"/>
      <c r="AB64" s="2" t="inlineStr">
        <is>
          <t>no pin; clustered at its hub region</t>
        </is>
      </c>
      <c r="AC64" s="2" t="inlineStr">
        <is>
          <t>Andrew Duda's family establishes the partnership in 1926 on the strength of its first Slavia celery crop; the company farms the Glades, enters citrus at LaBelle in the 1960s and grows sugarcane in South Florida from the early 1960s [DUDA100][DUDAR][WDUDA]. The module's owner table carries Duda at 27,432 acres inside the region [MOD].</t>
        </is>
      </c>
    </row>
    <row r="65">
      <c r="A65" s="2" t="inlineStr">
        <is>
          <t>hermanwedgworth</t>
        </is>
      </c>
      <c r="B65" s="2" t="inlineStr">
        <is>
          <t>Herman Wedgworth</t>
        </is>
      </c>
      <c r="C65" s="2" t="inlineStr">
        <is>
          <t>person</t>
        </is>
      </c>
      <c r="D65" s="2" t="inlineStr">
        <is>
          <t>institutional connector</t>
        </is>
      </c>
      <c r="E65" s="2" t="inlineStr">
        <is>
          <t>Vegetables, melons and row crops</t>
        </is>
      </c>
      <c r="F65" s="2" t="inlineStr">
        <is>
          <t>Belle Glade, Palm Beach County</t>
        </is>
      </c>
      <c r="G65" s="2" t="inlineStr">
        <is>
          <t>The Glades</t>
        </is>
      </c>
      <c r="H65" s="2" t="inlineStr"/>
      <c r="I65" s="2" t="inlineStr"/>
      <c r="J65" s="2" t="inlineStr"/>
      <c r="K65" s="2" t="n"/>
      <c r="L65" s="2" t="inlineStr"/>
      <c r="M65" s="2" t="n">
        <v>1932</v>
      </c>
      <c r="N65" s="2" t="inlineStr">
        <is>
          <t>first documented activity</t>
        </is>
      </c>
      <c r="O65" s="2" t="inlineStr">
        <is>
          <t>the pathologist who became a farmer</t>
        </is>
      </c>
      <c r="P65" s="2" t="inlineStr"/>
      <c r="Q65" s="2" t="inlineStr">
        <is>
          <t>Died 1938 in an ice plant accident.</t>
        </is>
      </c>
      <c r="R65" s="2" t="inlineStr">
        <is>
          <t>12 September 2026</t>
        </is>
      </c>
      <c r="S65" s="2" t="inlineStr">
        <is>
          <t>High</t>
        </is>
      </c>
      <c r="T65" s="2" t="inlineStr">
        <is>
          <t>WEDGH</t>
        </is>
      </c>
      <c r="U65" s="2" t="n">
        <v>2</v>
      </c>
      <c r="V65" s="2" t="n">
        <v>2</v>
      </c>
      <c r="W65" s="2" t="n">
        <v>0</v>
      </c>
      <c r="X65" s="2" t="n">
        <v>0</v>
      </c>
      <c r="Y65" s="2" t="n">
        <v>0</v>
      </c>
      <c r="Z65" s="2" t="inlineStr"/>
      <c r="AA65" s="2" t="inlineStr"/>
      <c r="AB65" s="2" t="inlineStr">
        <is>
          <t>no pin; clustered at its hub region</t>
        </is>
      </c>
      <c r="AC65" s="2" t="inlineStr">
        <is>
          <t>The first plant pathologist at the Everglades Experiment Station, he finds that copper and manganese make commercial farming possible on the muck, leaves to farm it, and founds Wedgworth's with Ruth in 1932 [WEDGH].</t>
        </is>
      </c>
    </row>
    <row r="66">
      <c r="A66" s="2" t="inlineStr">
        <is>
          <t>rickroth</t>
        </is>
      </c>
      <c r="B66" s="2" t="inlineStr">
        <is>
          <t>Rick Roth</t>
        </is>
      </c>
      <c r="C66" s="2" t="inlineStr">
        <is>
          <t>person</t>
        </is>
      </c>
      <c r="D66" s="2" t="inlineStr">
        <is>
          <t>founding or core member</t>
        </is>
      </c>
      <c r="E66" s="2" t="inlineStr">
        <is>
          <t>Vegetables, melons and row crops</t>
        </is>
      </c>
      <c r="F66" s="2" t="inlineStr">
        <is>
          <t>Belle Glade, Palm Beach County</t>
        </is>
      </c>
      <c r="G66" s="2" t="inlineStr">
        <is>
          <t>The Glades</t>
        </is>
      </c>
      <c r="H66" s="2" t="inlineStr"/>
      <c r="I66" s="2" t="inlineStr"/>
      <c r="J66" s="2" t="inlineStr"/>
      <c r="K66" s="2" t="n"/>
      <c r="L66" s="2" t="inlineStr"/>
      <c r="M66" s="2" t="n">
        <v>1948</v>
      </c>
      <c r="N66" s="2" t="inlineStr">
        <is>
          <t>first documented year on the map; founding year not recorded</t>
        </is>
      </c>
      <c r="O66" s="2" t="inlineStr">
        <is>
          <t>farmer of the year from the muck</t>
        </is>
      </c>
      <c r="P66" s="2" t="inlineStr"/>
      <c r="Q66" s="2" t="inlineStr">
        <is>
          <t>President of Roth Farms.</t>
        </is>
      </c>
      <c r="R66" s="2" t="inlineStr">
        <is>
          <t>12 September 2026</t>
        </is>
      </c>
      <c r="S66" s="2" t="inlineStr">
        <is>
          <t>High</t>
        </is>
      </c>
      <c r="T66" s="2" t="inlineStr">
        <is>
          <t>SUNR ROTH</t>
        </is>
      </c>
      <c r="U66" s="2" t="n">
        <v>1</v>
      </c>
      <c r="V66" s="2" t="n">
        <v>1</v>
      </c>
      <c r="W66" s="2" t="n">
        <v>0</v>
      </c>
      <c r="X66" s="2" t="n">
        <v>0</v>
      </c>
      <c r="Y66" s="2" t="n">
        <v>0</v>
      </c>
      <c r="Z66" s="2" t="inlineStr"/>
      <c r="AA66" s="2" t="inlineStr"/>
      <c r="AB66" s="2" t="inlineStr">
        <is>
          <t>no pin; clustered at its hub region</t>
        </is>
      </c>
      <c r="AC66" s="2" t="inlineStr">
        <is>
          <t>Raymond R. Rick Roth Jr leads the family farm and is named Florida Farmer of the Year for 2020 to 2021 by the Sunbelt Ag Expo [SUNR][ROTH].</t>
        </is>
      </c>
    </row>
    <row r="67">
      <c r="A67" s="2" t="inlineStr">
        <is>
          <t>roth</t>
        </is>
      </c>
      <c r="B67" s="2" t="inlineStr">
        <is>
          <t>Roth Farms</t>
        </is>
      </c>
      <c r="C67" s="2" t="inlineStr">
        <is>
          <t>business</t>
        </is>
      </c>
      <c r="D67" s="2" t="inlineStr"/>
      <c r="E67" s="2" t="inlineStr">
        <is>
          <t>Vegetables, melons and row crops</t>
        </is>
      </c>
      <c r="F67" s="2" t="inlineStr">
        <is>
          <t>Belle Glade, Palm Beach County</t>
        </is>
      </c>
      <c r="G67" s="2" t="inlineStr">
        <is>
          <t>The Glades</t>
        </is>
      </c>
      <c r="H67" s="2" t="inlineStr"/>
      <c r="I67" s="2" t="inlineStr">
        <is>
          <t>publicly verified operating</t>
        </is>
      </c>
      <c r="J67" s="2" t="inlineStr"/>
      <c r="K67" s="2" t="n">
        <v>1948</v>
      </c>
      <c r="L67" s="2" t="inlineStr"/>
      <c r="M67" s="2" t="n">
        <v>1948</v>
      </c>
      <c r="N67" s="2" t="inlineStr">
        <is>
          <t>founding year</t>
        </is>
      </c>
      <c r="O67" s="2" t="inlineStr">
        <is>
          <t>radishes, leafy greens, cane, rice and sod</t>
        </is>
      </c>
      <c r="P67" s="2" t="inlineStr"/>
      <c r="Q67" s="2" t="inlineStr">
        <is>
          <t>Operating; a fourth generation EAA farm with the Ray's Heritage packing house of 2007.</t>
        </is>
      </c>
      <c r="R67" s="2" t="inlineStr">
        <is>
          <t>12 September 2026</t>
        </is>
      </c>
      <c r="S67" s="2" t="inlineStr">
        <is>
          <t>High</t>
        </is>
      </c>
      <c r="T67" s="2" t="inlineStr">
        <is>
          <t>ROTH SUNR</t>
        </is>
      </c>
      <c r="U67" s="2" t="n">
        <v>2</v>
      </c>
      <c r="V67" s="2" t="n">
        <v>2</v>
      </c>
      <c r="W67" s="2" t="n">
        <v>0.0081</v>
      </c>
      <c r="X67" s="2" t="n">
        <v>0.0046</v>
      </c>
      <c r="Y67" s="2" t="n">
        <v>0</v>
      </c>
      <c r="Z67" s="2" t="inlineStr"/>
      <c r="AA67" s="2" t="inlineStr"/>
      <c r="AB67" s="2" t="inlineStr">
        <is>
          <t>no pin; clustered at its hub region</t>
        </is>
      </c>
      <c r="AC67" s="2" t="inlineStr">
        <is>
          <t>Ray R. Roth farms the muck from 1948 and incorporates in 1962; the family is a founding member of the growers cooperative and Rick Roth is named Florida Farmer of the Year for 2020 to 2021 [ROTH][SUNR].</t>
        </is>
      </c>
    </row>
    <row r="68">
      <c r="A68" s="2" t="inlineStr">
        <is>
          <t>celeryexchange</t>
        </is>
      </c>
      <c r="B68" s="2" t="inlineStr">
        <is>
          <t>Florida Celery Exchange</t>
        </is>
      </c>
      <c r="C68" s="2" t="inlineStr">
        <is>
          <t>organisation</t>
        </is>
      </c>
      <c r="D68" s="2" t="inlineStr"/>
      <c r="E68" s="2" t="inlineStr">
        <is>
          <t>Vegetables, melons and row crops</t>
        </is>
      </c>
      <c r="F68" s="2" t="inlineStr">
        <is>
          <t>Belle Glade, Palm Beach County</t>
        </is>
      </c>
      <c r="G68" s="2" t="inlineStr">
        <is>
          <t>The Glades</t>
        </is>
      </c>
      <c r="H68" s="2" t="inlineStr"/>
      <c r="I68" s="2" t="inlineStr">
        <is>
          <t>historic or successor</t>
        </is>
      </c>
      <c r="J68" s="2" t="inlineStr"/>
      <c r="K68" s="2" t="n">
        <v>1950</v>
      </c>
      <c r="L68" s="2" t="inlineStr"/>
      <c r="M68" s="2" t="n">
        <v>1950</v>
      </c>
      <c r="N68" s="2" t="inlineStr">
        <is>
          <t>first documented year on the map; founding year not recorded</t>
        </is>
      </c>
      <c r="O68" s="2" t="inlineStr">
        <is>
          <t>the celery marketers</t>
        </is>
      </c>
      <c r="P68" s="2" t="inlineStr"/>
      <c r="Q68" s="2" t="inlineStr">
        <is>
          <t>Historical; its founder goes on to the sugar cooperative.</t>
        </is>
      </c>
      <c r="R68" s="2" t="inlineStr">
        <is>
          <t>12 September 2026</t>
        </is>
      </c>
      <c r="S68" s="2" t="inlineStr">
        <is>
          <t>Medium</t>
        </is>
      </c>
      <c r="T68" s="2" t="inlineStr">
        <is>
          <t>WGEO</t>
        </is>
      </c>
      <c r="U68" s="2" t="n">
        <v>2</v>
      </c>
      <c r="V68" s="2" t="n">
        <v>2</v>
      </c>
      <c r="W68" s="2" t="n">
        <v>0</v>
      </c>
      <c r="X68" s="2" t="n">
        <v>0</v>
      </c>
      <c r="Y68" s="2" t="n">
        <v>0</v>
      </c>
      <c r="Z68" s="2" t="inlineStr"/>
      <c r="AA68" s="2" t="inlineStr"/>
      <c r="AB68" s="2" t="inlineStr">
        <is>
          <t>no pin; clustered at its hub region</t>
        </is>
      </c>
      <c r="AC68" s="2" t="inlineStr">
        <is>
          <t>George Wedgworth founds the exchange in the 1950s to market the muck's celery, the organizational rehearsal for the growers cooperative of 1960 [WGEO]. It enters the map at the decade the record documents.</t>
        </is>
      </c>
    </row>
    <row r="69">
      <c r="A69" s="2" t="inlineStr">
        <is>
          <t>pioneer</t>
        </is>
      </c>
      <c r="B69" s="2" t="inlineStr">
        <is>
          <t>Pioneer Growers Cooperative</t>
        </is>
      </c>
      <c r="C69" s="2" t="inlineStr">
        <is>
          <t>organisation</t>
        </is>
      </c>
      <c r="D69" s="2" t="inlineStr"/>
      <c r="E69" s="2" t="inlineStr">
        <is>
          <t>Vegetables, melons and row crops</t>
        </is>
      </c>
      <c r="F69" s="2" t="inlineStr">
        <is>
          <t>Belle Glade, Palm Beach County</t>
        </is>
      </c>
      <c r="G69" s="2" t="inlineStr">
        <is>
          <t>The Glades</t>
        </is>
      </c>
      <c r="H69" s="2" t="inlineStr"/>
      <c r="I69" s="2" t="inlineStr">
        <is>
          <t>publicly verified operating</t>
        </is>
      </c>
      <c r="J69" s="2" t="inlineStr"/>
      <c r="K69" s="2" t="n">
        <v>1950</v>
      </c>
      <c r="L69" s="2" t="inlineStr"/>
      <c r="M69" s="2" t="n">
        <v>1950</v>
      </c>
      <c r="N69" s="2" t="inlineStr">
        <is>
          <t>founding year</t>
        </is>
      </c>
      <c r="O69" s="2" t="inlineStr">
        <is>
          <t>the sweet corn cooperative</t>
        </is>
      </c>
      <c r="P69" s="2" t="inlineStr"/>
      <c r="Q69" s="2" t="inlineStr">
        <is>
          <t>Operating; manages over 20,000 acres of sweet corn a year plus beans, radishes, celery and cabbage.</t>
        </is>
      </c>
      <c r="R69" s="2" t="inlineStr">
        <is>
          <t>12 September 2026</t>
        </is>
      </c>
      <c r="S69" s="2" t="inlineStr">
        <is>
          <t>High</t>
        </is>
      </c>
      <c r="T69" s="2" t="inlineStr">
        <is>
          <t>PIONEER</t>
        </is>
      </c>
      <c r="U69" s="2" t="n">
        <v>2</v>
      </c>
      <c r="V69" s="2" t="n">
        <v>2</v>
      </c>
      <c r="W69" s="2" t="n">
        <v>0.0055</v>
      </c>
      <c r="X69" s="2" t="n">
        <v>0</v>
      </c>
      <c r="Y69" s="2" t="n">
        <v>0</v>
      </c>
      <c r="Z69" s="2" t="inlineStr"/>
      <c r="AA69" s="2" t="inlineStr"/>
      <c r="AB69" s="2" t="inlineStr">
        <is>
          <t>no pin; clustered at its hub region</t>
        </is>
      </c>
      <c r="AC69" s="2" t="inlineStr">
        <is>
          <t>Local farmers found the marketing cooperative in the summer of 1950; it shifts to supersweet corn in the late 1980s and describes running one of the world's largest sweet corn distribution networks, a claim of its own [PIONEER].</t>
        </is>
      </c>
    </row>
    <row r="70">
      <c r="A70" s="2" t="inlineStr">
        <is>
          <t>kingranchfl</t>
        </is>
      </c>
      <c r="B70" s="2" t="inlineStr">
        <is>
          <t>King Ranch Florida farming</t>
        </is>
      </c>
      <c r="C70" s="2" t="inlineStr">
        <is>
          <t>business</t>
        </is>
      </c>
      <c r="D70" s="2" t="inlineStr"/>
      <c r="E70" s="2" t="inlineStr">
        <is>
          <t>Vegetables, melons and row crops</t>
        </is>
      </c>
      <c r="F70" s="2" t="inlineStr">
        <is>
          <t>Belle Glade area, Palm Beach County</t>
        </is>
      </c>
      <c r="G70" s="2" t="inlineStr">
        <is>
          <t>The Glades</t>
        </is>
      </c>
      <c r="H70" s="2" t="inlineStr"/>
      <c r="I70" s="2" t="inlineStr">
        <is>
          <t>publicly verified operating</t>
        </is>
      </c>
      <c r="J70" s="2" t="inlineStr"/>
      <c r="K70" s="2" t="n">
        <v>1961</v>
      </c>
      <c r="L70" s="2" t="inlineStr"/>
      <c r="M70" s="2" t="n">
        <v>1961</v>
      </c>
      <c r="N70" s="2" t="inlineStr">
        <is>
          <t>founding year</t>
        </is>
      </c>
      <c r="O70" s="2" t="inlineStr">
        <is>
          <t>the Texas ranch's EAA farm</t>
        </is>
      </c>
      <c r="P70" s="2" t="inlineStr"/>
      <c r="Q70" s="2" t="inlineStr">
        <is>
          <t>Operating; about 20,000 acres of sugarcane, sod, sweet corn, green beans and specialty lettuce.</t>
        </is>
      </c>
      <c r="R70" s="2" t="inlineStr">
        <is>
          <t>12 September 2026</t>
        </is>
      </c>
      <c r="S70" s="2" t="inlineStr">
        <is>
          <t>High</t>
        </is>
      </c>
      <c r="T70" s="2" t="inlineStr">
        <is>
          <t>KRF KRTG KRT KRCH KRC SBCON</t>
        </is>
      </c>
      <c r="U70" s="2" t="n">
        <v>3</v>
      </c>
      <c r="V70" s="2" t="n">
        <v>3</v>
      </c>
      <c r="W70" s="2" t="n">
        <v>0.1266</v>
      </c>
      <c r="X70" s="2" t="n">
        <v>0</v>
      </c>
      <c r="Y70" s="2" t="n">
        <v>0.6667</v>
      </c>
      <c r="Z70" s="2" t="inlineStr"/>
      <c r="AA70" s="2" t="inlineStr"/>
      <c r="AB70" s="2" t="inlineStr">
        <is>
          <t>no pin; clustered at its hub region</t>
        </is>
      </c>
      <c r="AC70" s="2" t="inlineStr">
        <is>
          <t>King Ranch establishes its main south Florida farm in the Everglades Agricultural Area in 1961 with 42,000 acres; its cane is ground and processed at Belle Glade and marketed through ASR brands, and King Ranch Turfgrass runs about 3,700 acres of sod [KRF][KRTG].</t>
        </is>
      </c>
    </row>
    <row r="71">
      <c r="A71" s="2" t="inlineStr">
        <is>
          <t>hundley</t>
        </is>
      </c>
      <c r="B71" s="2" t="inlineStr">
        <is>
          <t>Hundley Farms</t>
        </is>
      </c>
      <c r="C71" s="2" t="inlineStr">
        <is>
          <t>business</t>
        </is>
      </c>
      <c r="D71" s="2" t="inlineStr"/>
      <c r="E71" s="2" t="inlineStr">
        <is>
          <t>Vegetables, melons and row crops</t>
        </is>
      </c>
      <c r="F71" s="2" t="inlineStr">
        <is>
          <t>Belle Glade, Palm Beach County</t>
        </is>
      </c>
      <c r="G71" s="2" t="inlineStr">
        <is>
          <t>The Glades</t>
        </is>
      </c>
      <c r="H71" s="2" t="inlineStr"/>
      <c r="I71" s="2" t="inlineStr">
        <is>
          <t>publicly verified operating</t>
        </is>
      </c>
      <c r="J71" s="2" t="inlineStr"/>
      <c r="K71" s="2" t="n">
        <v>1969</v>
      </c>
      <c r="L71" s="2" t="inlineStr"/>
      <c r="M71" s="2" t="n">
        <v>1969</v>
      </c>
      <c r="N71" s="2" t="inlineStr">
        <is>
          <t>founding year</t>
        </is>
      </c>
      <c r="O71" s="2" t="inlineStr">
        <is>
          <t>EAA grower of sweet corn, beans, radishes and cane</t>
        </is>
      </c>
      <c r="P71" s="2" t="inlineStr"/>
      <c r="Q71" s="2" t="inlineStr">
        <is>
          <t>Operating; about 20,000 acres in the EAA, central Florida and Georgia under the second and third generations.</t>
        </is>
      </c>
      <c r="R71" s="2" t="inlineStr">
        <is>
          <t>12 September 2026</t>
        </is>
      </c>
      <c r="S71" s="2" t="inlineStr">
        <is>
          <t>High</t>
        </is>
      </c>
      <c r="T71" s="2" t="inlineStr">
        <is>
          <t>AGHOFH SCGH PIONEER</t>
        </is>
      </c>
      <c r="U71" s="2" t="n">
        <v>2</v>
      </c>
      <c r="V71" s="2" t="n">
        <v>2</v>
      </c>
      <c r="W71" s="2" t="n">
        <v>0</v>
      </c>
      <c r="X71" s="2" t="n">
        <v>0</v>
      </c>
      <c r="Y71" s="2" t="n">
        <v>0</v>
      </c>
      <c r="Z71" s="2" t="inlineStr"/>
      <c r="AA71" s="2" t="inlineStr"/>
      <c r="AB71" s="2" t="inlineStr">
        <is>
          <t>no pin; clustered at its hub region</t>
        </is>
      </c>
      <c r="AC71" s="2" t="inlineStr">
        <is>
          <t>John L. Hundley and his wife Patsy start on 400 leased EAA acres in 1969 growing sweet corn and radishes and build one of the muck's large diversified farms [AGHOFH][SCGH]. The farm partners in Pioneer Growers' 2012 facility expansion [PIONEER].</t>
        </is>
      </c>
    </row>
    <row r="72">
      <c r="A72" s="2" t="inlineStr">
        <is>
          <t>johnhundley</t>
        </is>
      </c>
      <c r="B72" s="2" t="inlineStr">
        <is>
          <t>John L. Hundley</t>
        </is>
      </c>
      <c r="C72" s="2" t="inlineStr">
        <is>
          <t>person</t>
        </is>
      </c>
      <c r="D72" s="2" t="inlineStr">
        <is>
          <t>personnel connector</t>
        </is>
      </c>
      <c r="E72" s="2" t="inlineStr">
        <is>
          <t>Vegetables, melons and row crops</t>
        </is>
      </c>
      <c r="F72" s="2" t="inlineStr">
        <is>
          <t>Belle Glade, Palm Beach County</t>
        </is>
      </c>
      <c r="G72" s="2" t="inlineStr">
        <is>
          <t>The Glades</t>
        </is>
      </c>
      <c r="H72" s="2" t="inlineStr"/>
      <c r="I72" s="2" t="inlineStr"/>
      <c r="J72" s="2" t="inlineStr"/>
      <c r="K72" s="2" t="n"/>
      <c r="L72" s="2" t="inlineStr"/>
      <c r="M72" s="2" t="n">
        <v>1969</v>
      </c>
      <c r="N72" s="2" t="inlineStr">
        <is>
          <t>first documented activity</t>
        </is>
      </c>
      <c r="O72" s="2" t="inlineStr">
        <is>
          <t>Hall of Fame muck farmer</t>
        </is>
      </c>
      <c r="P72" s="2" t="inlineStr"/>
      <c r="Q72" s="2" t="inlineStr">
        <is>
          <t>Living founder; Florida Agricultural Hall of Fame, 2022 class.</t>
        </is>
      </c>
      <c r="R72" s="2" t="inlineStr">
        <is>
          <t>12 September 2026</t>
        </is>
      </c>
      <c r="S72" s="2" t="inlineStr">
        <is>
          <t>High</t>
        </is>
      </c>
      <c r="T72" s="2" t="inlineStr">
        <is>
          <t>AGHOFH SCGH</t>
        </is>
      </c>
      <c r="U72" s="2" t="n">
        <v>2</v>
      </c>
      <c r="V72" s="2" t="n">
        <v>2</v>
      </c>
      <c r="W72" s="2" t="n">
        <v>0.0025</v>
      </c>
      <c r="X72" s="2" t="n">
        <v>0.0046</v>
      </c>
      <c r="Y72" s="2" t="n">
        <v>0</v>
      </c>
      <c r="Z72" s="2" t="inlineStr"/>
      <c r="AA72" s="2" t="inlineStr"/>
      <c r="AB72" s="2" t="inlineStr">
        <is>
          <t>no pin; clustered at its hub region</t>
        </is>
      </c>
      <c r="AC72" s="2" t="inlineStr">
        <is>
          <t>Raised on his father's Pahokee farm, he founds Hundley Farms in 1969, serves 34 years on the cooperative board including seven as chairman, and sits on the water management district governing board [AGHOFH][SCGH].</t>
        </is>
      </c>
    </row>
    <row r="73">
      <c r="A73" s="2" t="inlineStr">
        <is>
          <t>cbfarms</t>
        </is>
      </c>
      <c r="B73" s="2" t="inlineStr">
        <is>
          <t>C&amp;B Farms</t>
        </is>
      </c>
      <c r="C73" s="2" t="inlineStr">
        <is>
          <t>business</t>
        </is>
      </c>
      <c r="D73" s="2" t="inlineStr"/>
      <c r="E73" s="2" t="inlineStr">
        <is>
          <t>Vegetables, melons and row crops</t>
        </is>
      </c>
      <c r="F73" s="2" t="inlineStr">
        <is>
          <t>Clewiston, Hendry County</t>
        </is>
      </c>
      <c r="G73" s="2" t="inlineStr">
        <is>
          <t>The Glades</t>
        </is>
      </c>
      <c r="H73" s="2" t="inlineStr"/>
      <c r="I73" s="2" t="inlineStr">
        <is>
          <t>publicly verified operating</t>
        </is>
      </c>
      <c r="J73" s="2" t="inlineStr"/>
      <c r="K73" s="2" t="n">
        <v>1986</v>
      </c>
      <c r="L73" s="2" t="inlineStr"/>
      <c r="M73" s="2" t="n">
        <v>1986</v>
      </c>
      <c r="N73" s="2" t="inlineStr">
        <is>
          <t>founding year</t>
        </is>
      </c>
      <c r="O73" s="2" t="inlineStr">
        <is>
          <t>specialty vegetables on the Hendry muck</t>
        </is>
      </c>
      <c r="P73" s="2" t="inlineStr"/>
      <c r="Q73" s="2" t="inlineStr">
        <is>
          <t>Operating; conventional and organic specialty vegetables with documented phosphorus reductions.</t>
        </is>
      </c>
      <c r="R73" s="2" t="inlineStr">
        <is>
          <t>12 September 2026</t>
        </is>
      </c>
      <c r="S73" s="2" t="inlineStr">
        <is>
          <t>High</t>
        </is>
      </c>
      <c r="T73" s="2" t="inlineStr">
        <is>
          <t>CBC</t>
        </is>
      </c>
      <c r="U73" s="2" t="n">
        <v>2</v>
      </c>
      <c r="V73" s="2" t="n">
        <v>2</v>
      </c>
      <c r="W73" s="2" t="n">
        <v>0.0068</v>
      </c>
      <c r="X73" s="2" t="n">
        <v>0</v>
      </c>
      <c r="Y73" s="2" t="n">
        <v>0.5</v>
      </c>
      <c r="Z73" s="2" t="inlineStr"/>
      <c r="AA73" s="2" t="inlineStr"/>
      <c r="AB73" s="2" t="inlineStr">
        <is>
          <t>no pin; clustered at its hub region</t>
        </is>
      </c>
      <c r="AC73" s="2" t="inlineStr">
        <is>
          <t>Charles Obern grows specialty vegetables from 1986 and earns the Farm Bureau CARES designation in 2019 after installing a treatment area that cuts phosphorus runoff 60 percent [CBC].</t>
        </is>
      </c>
    </row>
    <row r="74">
      <c r="A74" s="2" t="inlineStr">
        <is>
          <t>tkm</t>
        </is>
      </c>
      <c r="B74" s="2" t="inlineStr">
        <is>
          <t>TKM Bengard Farms</t>
        </is>
      </c>
      <c r="C74" s="2" t="inlineStr">
        <is>
          <t>business</t>
        </is>
      </c>
      <c r="D74" s="2" t="inlineStr"/>
      <c r="E74" s="2" t="inlineStr">
        <is>
          <t>Vegetables, melons and row crops</t>
        </is>
      </c>
      <c r="F74" s="2" t="inlineStr">
        <is>
          <t>Belle Glade, Palm Beach County</t>
        </is>
      </c>
      <c r="G74" s="2" t="inlineStr">
        <is>
          <t>The Glades</t>
        </is>
      </c>
      <c r="H74" s="2" t="inlineStr"/>
      <c r="I74" s="2" t="inlineStr">
        <is>
          <t>publicly verified operating</t>
        </is>
      </c>
      <c r="J74" s="2" t="inlineStr"/>
      <c r="K74" s="2" t="n">
        <v>1996</v>
      </c>
      <c r="L74" s="2" t="inlineStr"/>
      <c r="M74" s="2" t="n">
        <v>1996</v>
      </c>
      <c r="N74" s="2" t="inlineStr">
        <is>
          <t>founding year</t>
        </is>
      </c>
      <c r="O74" s="2" t="inlineStr">
        <is>
          <t>the largest lettuce grower east of the Mississippi, as the company reports</t>
        </is>
      </c>
      <c r="P74" s="2" t="inlineStr"/>
      <c r="Q74" s="2" t="inlineStr">
        <is>
          <t>Operating; more than 8,000 acres of lettuce, leafy greens and sweet corn.</t>
        </is>
      </c>
      <c r="R74" s="2" t="inlineStr">
        <is>
          <t>12 September 2026</t>
        </is>
      </c>
      <c r="S74" s="2" t="inlineStr">
        <is>
          <t>High</t>
        </is>
      </c>
      <c r="T74" s="2" t="inlineStr">
        <is>
          <t>GPGA TKM</t>
        </is>
      </c>
      <c r="U74" s="2" t="n">
        <v>1</v>
      </c>
      <c r="V74" s="2" t="n">
        <v>1</v>
      </c>
      <c r="W74" s="2" t="n">
        <v>0</v>
      </c>
      <c r="X74" s="2" t="n">
        <v>0</v>
      </c>
      <c r="Y74" s="2" t="n">
        <v>0</v>
      </c>
      <c r="Z74" s="2" t="inlineStr"/>
      <c r="AA74" s="2" t="inlineStr"/>
      <c r="AB74" s="2" t="inlineStr">
        <is>
          <t>no pin; clustered at its hub region</t>
        </is>
      </c>
      <c r="AC74" s="2" t="inlineStr">
        <is>
          <t>The Basore family, Michigan and Wisconsin vegetable growers who reach Florida in 1969, form TKM and the Bengard partnership in 1996 and build the Cypress Cooling packing facility in 2003 [GPGA][TKM].</t>
        </is>
      </c>
    </row>
    <row r="75">
      <c r="A75" s="2" t="inlineStr">
        <is>
          <t>watermelonassoc</t>
        </is>
      </c>
      <c r="B75" s="2" t="inlineStr">
        <is>
          <t>DeSoto Watermelon Association</t>
        </is>
      </c>
      <c r="C75" s="2" t="inlineStr">
        <is>
          <t>organisation</t>
        </is>
      </c>
      <c r="D75" s="2" t="inlineStr"/>
      <c r="E75" s="2" t="inlineStr">
        <is>
          <t>Vegetables, melons and row crops</t>
        </is>
      </c>
      <c r="F75" s="2" t="inlineStr">
        <is>
          <t>Arcadia, DeSoto County</t>
        </is>
      </c>
      <c r="G75" s="2" t="inlineStr">
        <is>
          <t>Peace River valley</t>
        </is>
      </c>
      <c r="H75" s="2" t="inlineStr"/>
      <c r="I75" s="2" t="inlineStr">
        <is>
          <t>publicly verified operating</t>
        </is>
      </c>
      <c r="J75" s="2" t="inlineStr"/>
      <c r="K75" s="2" t="n"/>
      <c r="L75" s="2" t="inlineStr"/>
      <c r="M75" s="2" t="n">
        <v>2022</v>
      </c>
      <c r="N75" s="2" t="inlineStr">
        <is>
          <t>first documented year on the map; founding year not recorded</t>
        </is>
      </c>
      <c r="O75" s="2" t="inlineStr">
        <is>
          <t>the voice of the rotational melon economy</t>
        </is>
      </c>
      <c r="P75" s="2" t="inlineStr"/>
      <c r="Q75" s="2" t="inlineStr">
        <is>
          <t>Operating; promotes watermelon growers, shippers and industry members in the heartland region, in its own words.</t>
        </is>
      </c>
      <c r="R75" s="2" t="inlineStr">
        <is>
          <t>12 September 2026</t>
        </is>
      </c>
      <c r="S75" s="2" t="inlineStr">
        <is>
          <t>High</t>
        </is>
      </c>
      <c r="T75" s="2" t="inlineStr">
        <is>
          <t>DWA AGC22</t>
        </is>
      </c>
      <c r="U75" s="2" t="n">
        <v>2</v>
      </c>
      <c r="V75" s="2" t="n">
        <v>2</v>
      </c>
      <c r="W75" s="2" t="n">
        <v>0.0041</v>
      </c>
      <c r="X75" s="2" t="n">
        <v>0</v>
      </c>
      <c r="Y75" s="2" t="n">
        <v>0.5</v>
      </c>
      <c r="Z75" s="2" t="inlineStr"/>
      <c r="AA75" s="2" t="inlineStr"/>
      <c r="AB75" s="2" t="inlineStr">
        <is>
          <t>no pin; clustered at its hub region</t>
        </is>
      </c>
      <c r="AC75" s="2" t="inlineStr">
        <is>
          <t>The association organizes the growers of a crop the parcel roll barely shows: the 2022 Census records 1,424 acres of watermelons and 3,762 acres of vegetables in DeSoto County, grown largely on leased range the roll classifies as grazing [DWA][AGC22]. It enters the map at the era its record documents.</t>
        </is>
      </c>
    </row>
    <row r="76">
      <c r="A76" s="2" t="inlineStr">
        <is>
          <t>globalproduce</t>
        </is>
      </c>
      <c r="B76" s="2" t="inlineStr">
        <is>
          <t>Global Produce Sales</t>
        </is>
      </c>
      <c r="C76" s="2" t="inlineStr">
        <is>
          <t>business</t>
        </is>
      </c>
      <c r="D76" s="2" t="inlineStr"/>
      <c r="E76" s="2" t="inlineStr">
        <is>
          <t>Vegetables, melons and row crops</t>
        </is>
      </c>
      <c r="F76" s="2" t="inlineStr">
        <is>
          <t>Lakeland, Polk County</t>
        </is>
      </c>
      <c r="G76" s="2" t="inlineStr">
        <is>
          <t>Outside the Heartland</t>
        </is>
      </c>
      <c r="H76" s="2" t="inlineStr"/>
      <c r="I76" s="2" t="inlineStr">
        <is>
          <t>publicly verified operating</t>
        </is>
      </c>
      <c r="J76" s="2" t="inlineStr"/>
      <c r="K76" s="2" t="n"/>
      <c r="L76" s="2" t="inlineStr"/>
      <c r="M76" s="2" t="n">
        <v>2026</v>
      </c>
      <c r="N76" s="2" t="inlineStr">
        <is>
          <t>first documented year on the map; founding year not recorded</t>
        </is>
      </c>
      <c r="O76" s="2" t="inlineStr">
        <is>
          <t>watermelon marketer</t>
        </is>
      </c>
      <c r="P76" s="2" t="inlineStr"/>
      <c r="Q76" s="2" t="inlineStr">
        <is>
          <t>Operating; primarily a marketer of watermelon with its own growing and packing subsidiaries.</t>
        </is>
      </c>
      <c r="R76" s="2" t="inlineStr">
        <is>
          <t>12 September 2026</t>
        </is>
      </c>
      <c r="S76" s="2" t="inlineStr">
        <is>
          <t>High</t>
        </is>
      </c>
      <c r="T76" s="2" t="inlineStr">
        <is>
          <t>GPS</t>
        </is>
      </c>
      <c r="U76" s="2" t="n">
        <v>1</v>
      </c>
      <c r="V76" s="2" t="n">
        <v>1</v>
      </c>
      <c r="W76" s="2" t="n">
        <v>0</v>
      </c>
      <c r="X76" s="2" t="n">
        <v>0</v>
      </c>
      <c r="Y76" s="2" t="n">
        <v>0</v>
      </c>
      <c r="Z76" s="2" t="inlineStr"/>
      <c r="AA76" s="2" t="inlineStr"/>
      <c r="AB76" s="2" t="inlineStr">
        <is>
          <t>no pin; clustered at its hub region</t>
        </is>
      </c>
      <c r="AC76" s="2" t="inlineStr">
        <is>
          <t>The Lakeland company markets watermelon and operates Moore Haven Melons, a subsidiary established to grow watermelons in south Florida, and Triploid Packing for harvest and transport; it enters the map at the first era the record here documents it [GPS].</t>
        </is>
      </c>
    </row>
    <row r="77">
      <c r="A77" s="2" t="inlineStr">
        <is>
          <t>moorehavenmelons</t>
        </is>
      </c>
      <c r="B77" s="2" t="inlineStr">
        <is>
          <t>Moore Haven Melons</t>
        </is>
      </c>
      <c r="C77" s="2" t="inlineStr">
        <is>
          <t>business</t>
        </is>
      </c>
      <c r="D77" s="2" t="inlineStr"/>
      <c r="E77" s="2" t="inlineStr">
        <is>
          <t>Vegetables, melons and row crops</t>
        </is>
      </c>
      <c r="F77" s="2" t="inlineStr">
        <is>
          <t>Moore Haven, Glades County</t>
        </is>
      </c>
      <c r="G77" s="2" t="inlineStr">
        <is>
          <t>The Glades</t>
        </is>
      </c>
      <c r="H77" s="2" t="inlineStr"/>
      <c r="I77" s="2" t="inlineStr">
        <is>
          <t>public record entity</t>
        </is>
      </c>
      <c r="J77" s="2" t="inlineStr"/>
      <c r="K77" s="2" t="n"/>
      <c r="L77" s="2" t="inlineStr"/>
      <c r="M77" s="2" t="n">
        <v>2026</v>
      </c>
      <c r="N77" s="2" t="inlineStr">
        <is>
          <t>first documented year on the map; founding year not recorded</t>
        </is>
      </c>
      <c r="O77" s="2" t="inlineStr">
        <is>
          <t>the melon growing subsidiary</t>
        </is>
      </c>
      <c r="P77" s="2" t="inlineStr"/>
      <c r="Q77" s="2" t="inlineStr">
        <is>
          <t>Operating as Global Produce Sales' south Florida growing arm.</t>
        </is>
      </c>
      <c r="R77" s="2" t="inlineStr">
        <is>
          <t>12 September 2026</t>
        </is>
      </c>
      <c r="S77" s="2" t="inlineStr">
        <is>
          <t>Low</t>
        </is>
      </c>
      <c r="T77" s="2" t="inlineStr">
        <is>
          <t>GPS</t>
        </is>
      </c>
      <c r="U77" s="2" t="n">
        <v>2</v>
      </c>
      <c r="V77" s="2" t="n">
        <v>2</v>
      </c>
      <c r="W77" s="2" t="n">
        <v>0.0081</v>
      </c>
      <c r="X77" s="2" t="n">
        <v>0.0046</v>
      </c>
      <c r="Y77" s="2" t="n">
        <v>0.5</v>
      </c>
      <c r="Z77" s="2" t="inlineStr"/>
      <c r="AA77" s="2" t="inlineStr"/>
      <c r="AB77" s="2" t="inlineStr">
        <is>
          <t>no pin; clustered at its hub region</t>
        </is>
      </c>
      <c r="AC77" s="2" t="inlineStr">
        <is>
          <t>The subsidiary carries the Glades County seat's name; its own page says only south Florida, so the county placement rests on the name and is graded Low [GPS].</t>
        </is>
      </c>
    </row>
    <row r="78">
      <c r="A78" s="2" t="inlineStr">
        <is>
          <t>mcarthur</t>
        </is>
      </c>
      <c r="B78" s="2" t="inlineStr">
        <is>
          <t>McArthur Farms</t>
        </is>
      </c>
      <c r="C78" s="2" t="inlineStr">
        <is>
          <t>business</t>
        </is>
      </c>
      <c r="D78" s="2" t="inlineStr"/>
      <c r="E78" s="2" t="inlineStr">
        <is>
          <t>Specialty crops</t>
        </is>
      </c>
      <c r="F78" s="2" t="inlineStr">
        <is>
          <t>Okeechobee, Okeechobee County</t>
        </is>
      </c>
      <c r="G78" s="2" t="inlineStr">
        <is>
          <t>Okeechobee</t>
        </is>
      </c>
      <c r="H78" s="2" t="inlineStr"/>
      <c r="I78" s="2" t="inlineStr">
        <is>
          <t>publicly verified operating</t>
        </is>
      </c>
      <c r="J78" s="2" t="inlineStr"/>
      <c r="K78" s="2" t="n">
        <v>1929</v>
      </c>
      <c r="L78" s="2" t="inlineStr"/>
      <c r="M78" s="2" t="n">
        <v>1929</v>
      </c>
      <c r="N78" s="2" t="inlineStr">
        <is>
          <t>founding year</t>
        </is>
      </c>
      <c r="O78" s="2" t="inlineStr">
        <is>
          <t>the historic giant of Florida dairying</t>
        </is>
      </c>
      <c r="P78" s="2" t="inlineStr"/>
      <c r="Q78" s="2" t="inlineStr">
        <is>
          <t>The Okeechobee farming company remains registered; the McArthur Dairy brand passes to new ownership in 2020, as reported.</t>
        </is>
      </c>
      <c r="R78" s="2" t="inlineStr">
        <is>
          <t>12 September 2026</t>
        </is>
      </c>
      <c r="S78" s="2" t="inlineStr">
        <is>
          <t>High</t>
        </is>
      </c>
      <c r="T78" s="2" t="inlineStr">
        <is>
          <t>AGHOFM DNBMA PNMC</t>
        </is>
      </c>
      <c r="U78" s="2" t="n">
        <v>1</v>
      </c>
      <c r="V78" s="2" t="n">
        <v>1</v>
      </c>
      <c r="W78" s="2" t="n">
        <v>0</v>
      </c>
      <c r="X78" s="2" t="n">
        <v>0</v>
      </c>
      <c r="Y78" s="2" t="n">
        <v>0</v>
      </c>
      <c r="Z78" s="2" t="inlineStr"/>
      <c r="AA78" s="2" t="inlineStr"/>
      <c r="AB78" s="2" t="inlineStr">
        <is>
          <t>no pin; clustered at its hub region</t>
        </is>
      </c>
      <c r="AC78" s="2" t="inlineStr">
        <is>
          <t>J. Neville McArthur begins in 1929 with 20 cows and door to door bottles in the Miami area; herds reach 10,000 and the Hall of Fame describes the operation as for a time among the world's largest privately run dairy farms, as reported [AGHOFM][PNMC][DNBMA].</t>
        </is>
      </c>
    </row>
    <row r="79">
      <c r="A79" s="2" t="inlineStr">
        <is>
          <t>larson</t>
        </is>
      </c>
      <c r="B79" s="2" t="inlineStr">
        <is>
          <t>Larson Dairy</t>
        </is>
      </c>
      <c r="C79" s="2" t="inlineStr">
        <is>
          <t>business</t>
        </is>
      </c>
      <c r="D79" s="2" t="inlineStr"/>
      <c r="E79" s="2" t="inlineStr">
        <is>
          <t>Specialty crops</t>
        </is>
      </c>
      <c r="F79" s="2" t="inlineStr">
        <is>
          <t>Okeechobee, Okeechobee County</t>
        </is>
      </c>
      <c r="G79" s="2" t="inlineStr">
        <is>
          <t>Okeechobee</t>
        </is>
      </c>
      <c r="H79" s="2" t="inlineStr"/>
      <c r="I79" s="2" t="inlineStr">
        <is>
          <t>publicly verified operating</t>
        </is>
      </c>
      <c r="J79" s="2" t="inlineStr"/>
      <c r="K79" s="2" t="n">
        <v>1947</v>
      </c>
      <c r="L79" s="2" t="inlineStr"/>
      <c r="M79" s="2" t="n">
        <v>1947</v>
      </c>
      <c r="N79" s="2" t="inlineStr">
        <is>
          <t>founding year</t>
        </is>
      </c>
      <c r="O79" s="2" t="inlineStr">
        <is>
          <t>Florida's largest dairy family, as reported</t>
        </is>
      </c>
      <c r="P79" s="2" t="inlineStr"/>
      <c r="Q79" s="2" t="inlineStr">
        <is>
          <t>Operating; the family milks more than 10,000 cows across its operations, the core dairies in Okeechobee County.</t>
        </is>
      </c>
      <c r="R79" s="2" t="inlineStr">
        <is>
          <t>12 September 2026</t>
        </is>
      </c>
      <c r="S79" s="2" t="inlineStr">
        <is>
          <t>High</t>
        </is>
      </c>
      <c r="T79" s="2" t="inlineStr">
        <is>
          <t>FDF DHM AGHOFL COWS</t>
        </is>
      </c>
      <c r="U79" s="2" t="n">
        <v>4</v>
      </c>
      <c r="V79" s="2" t="n">
        <v>4</v>
      </c>
      <c r="W79" s="2" t="n">
        <v>0.0281</v>
      </c>
      <c r="X79" s="2" t="n">
        <v>0.0138</v>
      </c>
      <c r="Y79" s="2" t="n">
        <v>0.25</v>
      </c>
      <c r="Z79" s="2" t="inlineStr"/>
      <c r="AA79" s="2" t="inlineStr"/>
      <c r="AB79" s="2" t="inlineStr">
        <is>
          <t>no pin; clustered at its hub region</t>
        </is>
      </c>
      <c r="AC79" s="2" t="inlineStr">
        <is>
          <t>Red and Reda Larson start their first dairy in 1947 west of Fort Lauderdale and move the operation to Okeechobee County in the 1960s; at peak the family runs eight farms and 13,000 cows, and Jacob Larson serves as Southeast Milk board president [FDF][DHM].</t>
        </is>
      </c>
    </row>
    <row r="80">
      <c r="A80" s="2" t="inlineStr">
        <is>
          <t>redlarson</t>
        </is>
      </c>
      <c r="B80" s="2" t="inlineStr">
        <is>
          <t>Red Larson</t>
        </is>
      </c>
      <c r="C80" s="2" t="inlineStr">
        <is>
          <t>person</t>
        </is>
      </c>
      <c r="D80" s="2" t="inlineStr">
        <is>
          <t>founding or core member</t>
        </is>
      </c>
      <c r="E80" s="2" t="inlineStr">
        <is>
          <t>Specialty crops</t>
        </is>
      </c>
      <c r="F80" s="2" t="inlineStr">
        <is>
          <t>Okeechobee, Okeechobee County</t>
        </is>
      </c>
      <c r="G80" s="2" t="inlineStr">
        <is>
          <t>Okeechobee</t>
        </is>
      </c>
      <c r="H80" s="2" t="inlineStr"/>
      <c r="I80" s="2" t="inlineStr"/>
      <c r="J80" s="2" t="inlineStr"/>
      <c r="K80" s="2" t="n"/>
      <c r="L80" s="2" t="inlineStr"/>
      <c r="M80" s="2" t="n">
        <v>1947</v>
      </c>
      <c r="N80" s="2" t="inlineStr">
        <is>
          <t>first documented activity</t>
        </is>
      </c>
      <c r="O80" s="2" t="inlineStr">
        <is>
          <t>the dean of Florida dairying</t>
        </is>
      </c>
      <c r="P80" s="2" t="inlineStr"/>
      <c r="Q80" s="2" t="inlineStr">
        <is>
          <t>Died 17 July 2020; Florida Agricultural Hall of Fame, 1981.</t>
        </is>
      </c>
      <c r="R80" s="2" t="inlineStr">
        <is>
          <t>12 September 2026</t>
        </is>
      </c>
      <c r="S80" s="2" t="inlineStr">
        <is>
          <t>High</t>
        </is>
      </c>
      <c r="T80" s="2" t="inlineStr">
        <is>
          <t>FDF COWS AGHOFL</t>
        </is>
      </c>
      <c r="U80" s="2" t="n">
        <v>1</v>
      </c>
      <c r="V80" s="2" t="n">
        <v>1</v>
      </c>
      <c r="W80" s="2" t="n">
        <v>0</v>
      </c>
      <c r="X80" s="2" t="n">
        <v>0</v>
      </c>
      <c r="Y80" s="2" t="n">
        <v>0</v>
      </c>
      <c r="Z80" s="2" t="inlineStr"/>
      <c r="AA80" s="2" t="inlineStr"/>
      <c r="AB80" s="2" t="inlineStr">
        <is>
          <t>no pin; clustered at its hub region</t>
        </is>
      </c>
      <c r="AC80" s="2" t="inlineStr">
        <is>
          <t>Louis Red Larson begins dairy work in 1942 at two dollars a day, founds his first dairy in 1947 and builds the state's leading dairy family, serving on the USDA Dairy Advisory Committee in the Kennedy and Johnson years [FDF][COWS][AGHOFL].</t>
        </is>
      </c>
    </row>
    <row r="81">
      <c r="A81" s="2" t="inlineStr">
        <is>
          <t>bates</t>
        </is>
      </c>
      <c r="B81" s="2" t="inlineStr">
        <is>
          <t>Bates Sons &amp; Daughters</t>
        </is>
      </c>
      <c r="C81" s="2" t="inlineStr">
        <is>
          <t>business</t>
        </is>
      </c>
      <c r="D81" s="2" t="inlineStr"/>
      <c r="E81" s="2" t="inlineStr">
        <is>
          <t>Specialty crops</t>
        </is>
      </c>
      <c r="F81" s="2" t="inlineStr">
        <is>
          <t>Lake Placid, Highlands County</t>
        </is>
      </c>
      <c r="G81" s="2" t="inlineStr">
        <is>
          <t>The Ridge</t>
        </is>
      </c>
      <c r="H81" s="2" t="inlineStr"/>
      <c r="I81" s="2" t="inlineStr">
        <is>
          <t>publicly verified operating</t>
        </is>
      </c>
      <c r="J81" s="2" t="inlineStr"/>
      <c r="K81" s="2" t="n">
        <v>1950</v>
      </c>
      <c r="L81" s="2" t="inlineStr"/>
      <c r="M81" s="2" t="n">
        <v>1950</v>
      </c>
      <c r="N81" s="2" t="inlineStr">
        <is>
          <t>founding year</t>
        </is>
      </c>
      <c r="O81" s="2" t="inlineStr">
        <is>
          <t>first generation caladium pioneers</t>
        </is>
      </c>
      <c r="P81" s="2" t="inlineStr"/>
      <c r="Q81" s="2" t="inlineStr">
        <is>
          <t>Operating; Dot and Terri Bates remain named partners of the UF/IFAS breeding program.</t>
        </is>
      </c>
      <c r="R81" s="2" t="inlineStr">
        <is>
          <t>12 September 2026</t>
        </is>
      </c>
      <c r="S81" s="2" t="inlineStr">
        <is>
          <t>High</t>
        </is>
      </c>
      <c r="T81" s="2" t="inlineStr">
        <is>
          <t>CALH YSPIO MAC CFAN3</t>
        </is>
      </c>
      <c r="U81" s="2" t="n">
        <v>3</v>
      </c>
      <c r="V81" s="2" t="n">
        <v>3</v>
      </c>
      <c r="W81" s="2" t="n">
        <v>0.0149</v>
      </c>
      <c r="X81" s="2" t="n">
        <v>0.0068</v>
      </c>
      <c r="Y81" s="2" t="n">
        <v>0.3333</v>
      </c>
      <c r="Z81" s="2" t="inlineStr"/>
      <c r="AA81" s="2" t="inlineStr"/>
      <c r="AB81" s="2" t="inlineStr">
        <is>
          <t>no pin; clustered at its hub region</t>
        </is>
      </c>
      <c r="AC81" s="2" t="inlineStr">
        <is>
          <t>Emmett and Mildred Bates are recognized among the pioneer families as commercial caladium cultivation begins at Lake Placid in the 1950s; Dot Bates co organizes the first Caladium Festival in 1990 and the family names new UF cultivars [YSPIO][CALH][MAC].</t>
        </is>
      </c>
    </row>
    <row r="82">
      <c r="A82" s="2" t="inlineStr">
        <is>
          <t>daviedairy</t>
        </is>
      </c>
      <c r="B82" s="2" t="inlineStr">
        <is>
          <t>Davie Dairy</t>
        </is>
      </c>
      <c r="C82" s="2" t="inlineStr">
        <is>
          <t>business</t>
        </is>
      </c>
      <c r="D82" s="2" t="inlineStr"/>
      <c r="E82" s="2" t="inlineStr">
        <is>
          <t>Specialty crops</t>
        </is>
      </c>
      <c r="F82" s="2" t="inlineStr">
        <is>
          <t>Okeechobee, Okeechobee County</t>
        </is>
      </c>
      <c r="G82" s="2" t="inlineStr">
        <is>
          <t>Okeechobee</t>
        </is>
      </c>
      <c r="H82" s="2" t="inlineStr"/>
      <c r="I82" s="2" t="inlineStr">
        <is>
          <t>publicly verified operating</t>
        </is>
      </c>
      <c r="J82" s="2" t="inlineStr"/>
      <c r="K82" s="2" t="n">
        <v>1959</v>
      </c>
      <c r="L82" s="2" t="inlineStr"/>
      <c r="M82" s="2" t="n">
        <v>1959</v>
      </c>
      <c r="N82" s="2" t="inlineStr">
        <is>
          <t>founding year</t>
        </is>
      </c>
      <c r="O82" s="2" t="inlineStr">
        <is>
          <t>a Broward dairy moved to the lake</t>
        </is>
      </c>
      <c r="P82" s="2" t="inlineStr"/>
      <c r="Q82" s="2" t="inlineStr">
        <is>
          <t>Operating; a phosphorus treatment system removes 80 to 85 percent of phosphorus from outflow.</t>
        </is>
      </c>
      <c r="R82" s="2" t="inlineStr">
        <is>
          <t>12 September 2026</t>
        </is>
      </c>
      <c r="S82" s="2" t="inlineStr">
        <is>
          <t>High</t>
        </is>
      </c>
      <c r="T82" s="2" t="inlineStr">
        <is>
          <t>DDC</t>
        </is>
      </c>
      <c r="U82" s="2" t="n">
        <v>1</v>
      </c>
      <c r="V82" s="2" t="n">
        <v>1</v>
      </c>
      <c r="W82" s="2" t="n">
        <v>0</v>
      </c>
      <c r="X82" s="2" t="n">
        <v>0</v>
      </c>
      <c r="Y82" s="2" t="n">
        <v>1</v>
      </c>
      <c r="Z82" s="2" t="inlineStr"/>
      <c r="AA82" s="2" t="inlineStr"/>
      <c r="AB82" s="2" t="inlineStr">
        <is>
          <t>no pin; clustered at its hub region</t>
        </is>
      </c>
      <c r="AC82" s="2" t="inlineStr">
        <is>
          <t>Theodore Berman and Jim Hazel found the dairy at Davie in 1959; the operation now runs at Okeechobee under Bill Berman and Glynn Rutledge with decades of documented best management practices [DDC].</t>
        </is>
      </c>
    </row>
    <row r="83">
      <c r="A83" s="2" t="inlineStr">
        <is>
          <t>happiness</t>
        </is>
      </c>
      <c r="B83" s="2" t="inlineStr">
        <is>
          <t>Happiness Farms</t>
        </is>
      </c>
      <c r="C83" s="2" t="inlineStr">
        <is>
          <t>business</t>
        </is>
      </c>
      <c r="D83" s="2" t="inlineStr"/>
      <c r="E83" s="2" t="inlineStr">
        <is>
          <t>Specialty crops</t>
        </is>
      </c>
      <c r="F83" s="2" t="inlineStr">
        <is>
          <t>Lake Placid, Highlands County</t>
        </is>
      </c>
      <c r="G83" s="2" t="inlineStr">
        <is>
          <t>The Ridge</t>
        </is>
      </c>
      <c r="H83" s="2" t="inlineStr"/>
      <c r="I83" s="2" t="inlineStr">
        <is>
          <t>publicly verified operating</t>
        </is>
      </c>
      <c r="J83" s="2" t="inlineStr"/>
      <c r="K83" s="2" t="n">
        <v>1964</v>
      </c>
      <c r="L83" s="2" t="inlineStr"/>
      <c r="M83" s="2" t="n">
        <v>1964</v>
      </c>
      <c r="N83" s="2" t="inlineStr">
        <is>
          <t>founding year</t>
        </is>
      </c>
      <c r="O83" s="2" t="inlineStr">
        <is>
          <t>the largest caladium grower in Lake Placid, as reported</t>
        </is>
      </c>
      <c r="P83" s="2" t="inlineStr"/>
      <c r="Q83" s="2" t="inlineStr">
        <is>
          <t>Operating; the first festival is held on the farm.</t>
        </is>
      </c>
      <c r="R83" s="2" t="inlineStr">
        <is>
          <t>12 September 2026</t>
        </is>
      </c>
      <c r="S83" s="2" t="inlineStr">
        <is>
          <t>High</t>
        </is>
      </c>
      <c r="T83" s="2" t="inlineStr">
        <is>
          <t>YSPIO CALH</t>
        </is>
      </c>
      <c r="U83" s="2" t="n">
        <v>2</v>
      </c>
      <c r="V83" s="2" t="n">
        <v>2</v>
      </c>
      <c r="W83" s="2" t="n">
        <v>0.004</v>
      </c>
      <c r="X83" s="2" t="n">
        <v>0.0068</v>
      </c>
      <c r="Y83" s="2" t="n">
        <v>0</v>
      </c>
      <c r="Z83" s="2" t="inlineStr"/>
      <c r="AA83" s="2" t="inlineStr"/>
      <c r="AB83" s="2" t="inlineStr">
        <is>
          <t>no pin; clustered at its hub region</t>
        </is>
      </c>
      <c r="AC83" s="2" t="inlineStr">
        <is>
          <t>Paul Phypers Sr founds Happiness Farms in 1964 by buying half of a sod farm and converting the fields to caladiums; Carolyn Phypers co organizes the first festival in 1990 [YSPIO][CALH].</t>
        </is>
      </c>
    </row>
    <row r="84">
      <c r="A84" s="2" t="inlineStr">
        <is>
          <t>dudasod</t>
        </is>
      </c>
      <c r="B84" s="2" t="inlineStr">
        <is>
          <t>Duda Sod</t>
        </is>
      </c>
      <c r="C84" s="2" t="inlineStr">
        <is>
          <t>business</t>
        </is>
      </c>
      <c r="D84" s="2" t="inlineStr"/>
      <c r="E84" s="2" t="inlineStr">
        <is>
          <t>Specialty crops</t>
        </is>
      </c>
      <c r="F84" s="2" t="inlineStr">
        <is>
          <t>Lake Placid, Highlands County</t>
        </is>
      </c>
      <c r="G84" s="2" t="inlineStr">
        <is>
          <t>The Ridge</t>
        </is>
      </c>
      <c r="H84" s="2" t="inlineStr"/>
      <c r="I84" s="2" t="inlineStr">
        <is>
          <t>publicly verified operating</t>
        </is>
      </c>
      <c r="J84" s="2" t="inlineStr"/>
      <c r="K84" s="2" t="n">
        <v>1973</v>
      </c>
      <c r="L84" s="2" t="inlineStr"/>
      <c r="M84" s="2" t="n">
        <v>1973</v>
      </c>
      <c r="N84" s="2" t="inlineStr">
        <is>
          <t>founding year</t>
        </is>
      </c>
      <c r="O84" s="2" t="inlineStr">
        <is>
          <t>turfgrass division with a Ridge farm</t>
        </is>
      </c>
      <c r="P84" s="2" t="inlineStr"/>
      <c r="Q84" s="2" t="inlineStr">
        <is>
          <t>Operating; farms at Cocoa and Lake Placid.</t>
        </is>
      </c>
      <c r="R84" s="2" t="inlineStr">
        <is>
          <t>12 September 2026</t>
        </is>
      </c>
      <c r="S84" s="2" t="inlineStr">
        <is>
          <t>High</t>
        </is>
      </c>
      <c r="T84" s="2" t="inlineStr">
        <is>
          <t>DUDAS</t>
        </is>
      </c>
      <c r="U84" s="2" t="n">
        <v>2</v>
      </c>
      <c r="V84" s="2" t="n">
        <v>2</v>
      </c>
      <c r="W84" s="2" t="n">
        <v>0.0259</v>
      </c>
      <c r="X84" s="2" t="n">
        <v>0.1002</v>
      </c>
      <c r="Y84" s="2" t="n">
        <v>0</v>
      </c>
      <c r="Z84" s="2" t="inlineStr"/>
      <c r="AA84" s="2" t="inlineStr"/>
      <c r="AB84" s="2" t="inlineStr">
        <is>
          <t>no pin; clustered at its hub region</t>
        </is>
      </c>
      <c r="AC84" s="2" t="inlineStr">
        <is>
          <t>Duda's turfgrass division starts at Oviedo in 1973 within the Duda Ranches division and grows Florida adapted varieties at its Lake Placid farm [DUDAS].</t>
        </is>
      </c>
    </row>
    <row r="85">
      <c r="A85" s="2" t="inlineStr">
        <is>
          <t>milkingr</t>
        </is>
      </c>
      <c r="B85" s="2" t="inlineStr">
        <is>
          <t>Milking R Dairy</t>
        </is>
      </c>
      <c r="C85" s="2" t="inlineStr">
        <is>
          <t>business</t>
        </is>
      </c>
      <c r="D85" s="2" t="inlineStr"/>
      <c r="E85" s="2" t="inlineStr">
        <is>
          <t>Specialty crops</t>
        </is>
      </c>
      <c r="F85" s="2" t="inlineStr">
        <is>
          <t>Okeechobee, Okeechobee County</t>
        </is>
      </c>
      <c r="G85" s="2" t="inlineStr">
        <is>
          <t>Okeechobee</t>
        </is>
      </c>
      <c r="H85" s="2" t="inlineStr"/>
      <c r="I85" s="2" t="inlineStr">
        <is>
          <t>publicly verified operating</t>
        </is>
      </c>
      <c r="J85" s="2" t="inlineStr"/>
      <c r="K85" s="2" t="n">
        <v>1986</v>
      </c>
      <c r="L85" s="2" t="inlineStr"/>
      <c r="M85" s="2" t="n">
        <v>1986</v>
      </c>
      <c r="N85" s="2" t="inlineStr">
        <is>
          <t>founding year</t>
        </is>
      </c>
      <c r="O85" s="2" t="inlineStr">
        <is>
          <t>the soft serve dairy</t>
        </is>
      </c>
      <c r="P85" s="2" t="inlineStr"/>
      <c r="Q85" s="2" t="inlineStr">
        <is>
          <t>Operating; just over 1,300 cows, with milk supplying McDonald's soft serve across Florida.</t>
        </is>
      </c>
      <c r="R85" s="2" t="inlineStr">
        <is>
          <t>12 September 2026</t>
        </is>
      </c>
      <c r="S85" s="2" t="inlineStr">
        <is>
          <t>High</t>
        </is>
      </c>
      <c r="T85" s="2" t="inlineStr">
        <is>
          <t>MRD MCD SEMR</t>
        </is>
      </c>
      <c r="U85" s="2" t="n">
        <v>2</v>
      </c>
      <c r="V85" s="2" t="n">
        <v>2</v>
      </c>
      <c r="W85" s="2" t="n">
        <v>0.0098</v>
      </c>
      <c r="X85" s="2" t="n">
        <v>0</v>
      </c>
      <c r="Y85" s="2" t="n">
        <v>1</v>
      </c>
      <c r="Z85" s="2" t="inlineStr"/>
      <c r="AA85" s="2" t="inlineStr"/>
      <c r="AB85" s="2" t="inlineStr">
        <is>
          <t>no pin; clustered at its hub region</t>
        </is>
      </c>
      <c r="AC85" s="2" t="inlineStr">
        <is>
          <t>The Rucks family dairies in south Florida from the 1930s and Sutton Rucks milks full time from 1986; the family markets through Southeast Milk and supplies McDonald's [MRD][MCD][SEMR].</t>
        </is>
      </c>
    </row>
    <row r="86">
      <c r="A86" s="2" t="inlineStr">
        <is>
          <t>dairybuyout</t>
        </is>
      </c>
      <c r="B86" s="2" t="inlineStr">
        <is>
          <t>Lake Okeechobee Dairy Rule and buyout</t>
        </is>
      </c>
      <c r="C86" s="2" t="inlineStr">
        <is>
          <t>event</t>
        </is>
      </c>
      <c r="D86" s="2" t="inlineStr"/>
      <c r="E86" s="2" t="inlineStr">
        <is>
          <t>Specialty crops</t>
        </is>
      </c>
      <c r="F86" s="2" t="inlineStr">
        <is>
          <t>Okeechobee County and the lake watershed</t>
        </is>
      </c>
      <c r="G86" s="2" t="inlineStr">
        <is>
          <t>Okeechobee</t>
        </is>
      </c>
      <c r="H86" s="2" t="inlineStr"/>
      <c r="I86" s="2" t="inlineStr"/>
      <c r="J86" s="2" t="inlineStr"/>
      <c r="K86" s="2" t="n">
        <v>1987</v>
      </c>
      <c r="L86" s="2" t="n">
        <v>1992</v>
      </c>
      <c r="M86" s="2" t="n">
        <v>1987</v>
      </c>
      <c r="N86" s="2" t="inlineStr">
        <is>
          <t>founding year</t>
        </is>
      </c>
      <c r="O86" s="2" t="inlineStr">
        <is>
          <t>the rule that reshaped the dairy cluster</t>
        </is>
      </c>
      <c r="P86" s="2" t="inlineStr"/>
      <c r="Q86" s="2" t="inlineStr">
        <is>
          <t>Complete by 1992; its legacy shapes the surviving cluster.</t>
        </is>
      </c>
      <c r="R86" s="2" t="inlineStr">
        <is>
          <t>12 September 2026</t>
        </is>
      </c>
      <c r="S86" s="2" t="inlineStr">
        <is>
          <t>Medium</t>
        </is>
      </c>
      <c r="T86" s="2" t="inlineStr">
        <is>
          <t>WUFT26</t>
        </is>
      </c>
      <c r="U86" s="2" t="n">
        <v>2</v>
      </c>
      <c r="V86" s="2" t="n">
        <v>2</v>
      </c>
      <c r="W86" s="2" t="n">
        <v>0.0078</v>
      </c>
      <c r="X86" s="2" t="n">
        <v>0</v>
      </c>
      <c r="Y86" s="2" t="n">
        <v>0.5</v>
      </c>
      <c r="Z86" s="2" t="inlineStr"/>
      <c r="AA86" s="2" t="inlineStr"/>
      <c r="AB86" s="2" t="inlineStr">
        <is>
          <t>no pin; clustered at its hub region</t>
        </is>
      </c>
      <c r="AC86" s="2" t="inlineStr">
        <is>
          <t>State regulators give Okeechobee dairies an ultimatum in 1987: control phosphorus or exit; the buyout pays 602 dollars a cow, 18 of 48 regional dairies take it by 1992, and 30 stay and upgrade [WUFT26].</t>
        </is>
      </c>
    </row>
    <row r="87">
      <c r="A87" s="2" t="inlineStr">
        <is>
          <t>carolynphypers</t>
        </is>
      </c>
      <c r="B87" s="2" t="inlineStr">
        <is>
          <t>Carolyn Phypers</t>
        </is>
      </c>
      <c r="C87" s="2" t="inlineStr">
        <is>
          <t>person</t>
        </is>
      </c>
      <c r="D87" s="2" t="inlineStr">
        <is>
          <t>institutional connector</t>
        </is>
      </c>
      <c r="E87" s="2" t="inlineStr">
        <is>
          <t>Specialty crops</t>
        </is>
      </c>
      <c r="F87" s="2" t="inlineStr">
        <is>
          <t>Lake Placid, Highlands County</t>
        </is>
      </c>
      <c r="G87" s="2" t="inlineStr">
        <is>
          <t>The Ridge</t>
        </is>
      </c>
      <c r="H87" s="2" t="inlineStr"/>
      <c r="I87" s="2" t="inlineStr"/>
      <c r="J87" s="2" t="inlineStr"/>
      <c r="K87" s="2" t="n"/>
      <c r="L87" s="2" t="inlineStr"/>
      <c r="M87" s="2" t="n">
        <v>1990</v>
      </c>
      <c r="N87" s="2" t="inlineStr">
        <is>
          <t>first documented activity</t>
        </is>
      </c>
      <c r="O87" s="2" t="inlineStr">
        <is>
          <t>caladium grower and festival founder</t>
        </is>
      </c>
      <c r="P87" s="2" t="inlineStr"/>
      <c r="Q87" s="2" t="inlineStr">
        <is>
          <t>A principal of Happiness Farms.</t>
        </is>
      </c>
      <c r="R87" s="2" t="inlineStr">
        <is>
          <t>12 September 2026</t>
        </is>
      </c>
      <c r="S87" s="2" t="inlineStr">
        <is>
          <t>High</t>
        </is>
      </c>
      <c r="T87" s="2" t="inlineStr">
        <is>
          <t>CALH YSPIO</t>
        </is>
      </c>
      <c r="U87" s="2" t="n">
        <v>2</v>
      </c>
      <c r="V87" s="2" t="n">
        <v>2</v>
      </c>
      <c r="W87" s="2" t="n">
        <v>0</v>
      </c>
      <c r="X87" s="2" t="n">
        <v>0.0023</v>
      </c>
      <c r="Y87" s="2" t="n">
        <v>0</v>
      </c>
      <c r="Z87" s="2" t="inlineStr"/>
      <c r="AA87" s="2" t="inlineStr"/>
      <c r="AB87" s="2" t="inlineStr">
        <is>
          <t>no pin; clustered at its hub region</t>
        </is>
      </c>
      <c r="AC87" s="2" t="inlineStr">
        <is>
          <t>She co organizes the first Caladium Festival in 1990, held at the family farm founded in 1964 [CALH][YSPIO].</t>
        </is>
      </c>
    </row>
    <row r="88">
      <c r="A88" s="2" t="inlineStr">
        <is>
          <t>dotbates</t>
        </is>
      </c>
      <c r="B88" s="2" t="inlineStr">
        <is>
          <t>Dot Bates</t>
        </is>
      </c>
      <c r="C88" s="2" t="inlineStr">
        <is>
          <t>person</t>
        </is>
      </c>
      <c r="D88" s="2" t="inlineStr">
        <is>
          <t>institutional connector</t>
        </is>
      </c>
      <c r="E88" s="2" t="inlineStr">
        <is>
          <t>Specialty crops</t>
        </is>
      </c>
      <c r="F88" s="2" t="inlineStr">
        <is>
          <t>Lake Placid, Highlands County</t>
        </is>
      </c>
      <c r="G88" s="2" t="inlineStr">
        <is>
          <t>The Ridge</t>
        </is>
      </c>
      <c r="H88" s="2" t="inlineStr"/>
      <c r="I88" s="2" t="inlineStr"/>
      <c r="J88" s="2" t="inlineStr"/>
      <c r="K88" s="2" t="n"/>
      <c r="L88" s="2" t="inlineStr"/>
      <c r="M88" s="2" t="n">
        <v>1990</v>
      </c>
      <c r="N88" s="2" t="inlineStr">
        <is>
          <t>first documented activity</t>
        </is>
      </c>
      <c r="O88" s="2" t="inlineStr">
        <is>
          <t>caladium grower and festival founder</t>
        </is>
      </c>
      <c r="P88" s="2" t="inlineStr"/>
      <c r="Q88" s="2" t="inlineStr">
        <is>
          <t>A principal of Bates Sons &amp; Daughters.</t>
        </is>
      </c>
      <c r="R88" s="2" t="inlineStr">
        <is>
          <t>12 September 2026</t>
        </is>
      </c>
      <c r="S88" s="2" t="inlineStr">
        <is>
          <t>High</t>
        </is>
      </c>
      <c r="T88" s="2" t="inlineStr">
        <is>
          <t>CALH MAC</t>
        </is>
      </c>
      <c r="U88" s="2" t="n">
        <v>2</v>
      </c>
      <c r="V88" s="2" t="n">
        <v>2</v>
      </c>
      <c r="W88" s="2" t="n">
        <v>0.0001</v>
      </c>
      <c r="X88" s="2" t="n">
        <v>0.0023</v>
      </c>
      <c r="Y88" s="2" t="n">
        <v>0</v>
      </c>
      <c r="Z88" s="2" t="inlineStr"/>
      <c r="AA88" s="2" t="inlineStr"/>
      <c r="AB88" s="2" t="inlineStr">
        <is>
          <t>no pin; clustered at its hub region</t>
        </is>
      </c>
      <c r="AC88" s="2" t="inlineStr">
        <is>
          <t>She co organizes the first Caladium Festival in 1990 with her competitor and, with Terri Bates, names the UF cultivars Salsa and Wonderland [CALH][MAC].</t>
        </is>
      </c>
    </row>
    <row r="89">
      <c r="A89" s="2" t="inlineStr">
        <is>
          <t>classiccaladiums</t>
        </is>
      </c>
      <c r="B89" s="2" t="inlineStr">
        <is>
          <t>Classic Caladiums</t>
        </is>
      </c>
      <c r="C89" s="2" t="inlineStr">
        <is>
          <t>business</t>
        </is>
      </c>
      <c r="D89" s="2" t="inlineStr"/>
      <c r="E89" s="2" t="inlineStr">
        <is>
          <t>Specialty crops</t>
        </is>
      </c>
      <c r="F89" s="2" t="inlineStr">
        <is>
          <t>Avon Park, Highlands County</t>
        </is>
      </c>
      <c r="G89" s="2" t="inlineStr">
        <is>
          <t>The Ridge</t>
        </is>
      </c>
      <c r="H89" s="2" t="inlineStr"/>
      <c r="I89" s="2" t="inlineStr">
        <is>
          <t>publicly verified operating</t>
        </is>
      </c>
      <c r="J89" s="2" t="inlineStr"/>
      <c r="K89" s="2" t="n">
        <v>2000</v>
      </c>
      <c r="L89" s="2" t="inlineStr"/>
      <c r="M89" s="2" t="n">
        <v>2000</v>
      </c>
      <c r="N89" s="2" t="inlineStr">
        <is>
          <t>founding year</t>
        </is>
      </c>
      <c r="O89" s="2" t="inlineStr">
        <is>
          <t>tissue culture caladium producer</t>
        </is>
      </c>
      <c r="P89" s="2" t="inlineStr"/>
      <c r="Q89" s="2" t="inlineStr">
        <is>
          <t>Operating; runs its own breeding program and collaborates with UF/IFAS.</t>
        </is>
      </c>
      <c r="R89" s="2" t="inlineStr">
        <is>
          <t>12 September 2026</t>
        </is>
      </c>
      <c r="S89" s="2" t="inlineStr">
        <is>
          <t>High</t>
        </is>
      </c>
      <c r="T89" s="2" t="inlineStr">
        <is>
          <t>CCF MAC</t>
        </is>
      </c>
      <c r="U89" s="2" t="n">
        <v>2</v>
      </c>
      <c r="V89" s="2" t="n">
        <v>2</v>
      </c>
      <c r="W89" s="2" t="n">
        <v>0.0059</v>
      </c>
      <c r="X89" s="2" t="n">
        <v>0</v>
      </c>
      <c r="Y89" s="2" t="n">
        <v>0.5</v>
      </c>
      <c r="Z89" s="2" t="inlineStr"/>
      <c r="AA89" s="2" t="inlineStr"/>
      <c r="AB89" s="2" t="inlineStr">
        <is>
          <t>no pin; clustered at its hub region</t>
        </is>
      </c>
      <c r="AC89" s="2" t="inlineStr">
        <is>
          <t>Harry Hollander and Bob Hartman found the company in 2000 under Dallas parent Abbott IPCO, first farming muck at Lake Placid and Avon Park [CCF]. Hartman works with UF breeder Zhanao Deng on year round caladium production [MAC].</t>
        </is>
      </c>
    </row>
    <row r="90">
      <c r="A90" s="2" t="inlineStr">
        <is>
          <t>deng</t>
        </is>
      </c>
      <c r="B90" s="2" t="inlineStr">
        <is>
          <t>Zhanao Deng</t>
        </is>
      </c>
      <c r="C90" s="2" t="inlineStr">
        <is>
          <t>person</t>
        </is>
      </c>
      <c r="D90" s="2" t="inlineStr">
        <is>
          <t>institutional connector</t>
        </is>
      </c>
      <c r="E90" s="2" t="inlineStr">
        <is>
          <t>Specialty crops</t>
        </is>
      </c>
      <c r="F90" s="2" t="inlineStr">
        <is>
          <t>Balm, Hillsborough County</t>
        </is>
      </c>
      <c r="G90" s="2" t="inlineStr">
        <is>
          <t>Outside the Heartland</t>
        </is>
      </c>
      <c r="H90" s="2" t="inlineStr"/>
      <c r="I90" s="2" t="inlineStr"/>
      <c r="J90" s="2" t="inlineStr"/>
      <c r="K90" s="2" t="n"/>
      <c r="L90" s="2" t="inlineStr"/>
      <c r="M90" s="2" t="n">
        <v>2005</v>
      </c>
      <c r="N90" s="2" t="inlineStr">
        <is>
          <t>first documented activity</t>
        </is>
      </c>
      <c r="O90" s="2" t="inlineStr">
        <is>
          <t>the caladium breeder</t>
        </is>
      </c>
      <c r="P90" s="2" t="inlineStr"/>
      <c r="Q90" s="2" t="inlineStr">
        <is>
          <t>UF/IFAS ornamental breeder at the Gulf Coast center.</t>
        </is>
      </c>
      <c r="R90" s="2" t="inlineStr">
        <is>
          <t>12 September 2026</t>
        </is>
      </c>
      <c r="S90" s="2" t="inlineStr">
        <is>
          <t>High</t>
        </is>
      </c>
      <c r="T90" s="2" t="inlineStr">
        <is>
          <t>GHM MAC</t>
        </is>
      </c>
      <c r="U90" s="2" t="n">
        <v>1</v>
      </c>
      <c r="V90" s="2" t="n">
        <v>1</v>
      </c>
      <c r="W90" s="2" t="n">
        <v>0</v>
      </c>
      <c r="X90" s="2" t="n">
        <v>0</v>
      </c>
      <c r="Y90" s="2" t="n">
        <v>1</v>
      </c>
      <c r="Z90" s="2" t="inlineStr"/>
      <c r="AA90" s="2" t="inlineStr"/>
      <c r="AB90" s="2" t="inlineStr">
        <is>
          <t>no pin; clustered at its hub region</t>
        </is>
      </c>
      <c r="AC90" s="2" t="inlineStr">
        <is>
          <t>He releases 38 of the program's cultivars over more than 20 years, breeding for disease resistance after the methyl bromide phase out, in working collaboration with the Lake Placid growers [GHM][MAC].</t>
        </is>
      </c>
    </row>
    <row r="91">
      <c r="A91" s="2" t="inlineStr">
        <is>
          <t>sfmlandmgmt</t>
        </is>
      </c>
      <c r="B91" s="2" t="inlineStr">
        <is>
          <t>South Ft. Meade Land Management</t>
        </is>
      </c>
      <c r="C91" s="2" t="inlineStr">
        <is>
          <t>business</t>
        </is>
      </c>
      <c r="D91" s="2" t="inlineStr"/>
      <c r="E91" s="2" t="inlineStr">
        <is>
          <t>Phosphate and mining</t>
        </is>
      </c>
      <c r="F91" s="2" t="inlineStr">
        <is>
          <t>Tampa; Hardee County land</t>
        </is>
      </c>
      <c r="G91" s="2" t="inlineStr">
        <is>
          <t>Peace River valley</t>
        </is>
      </c>
      <c r="H91" s="2" t="inlineStr">
        <is>
          <t>South Ft. Meade Land Management, Inc. (F95000006019)</t>
        </is>
      </c>
      <c r="I91" s="2" t="inlineStr">
        <is>
          <t>public record entity</t>
        </is>
      </c>
      <c r="J91" s="2" t="inlineStr">
        <is>
          <t>12,061</t>
        </is>
      </c>
      <c r="K91" s="2" t="n">
        <v>1995</v>
      </c>
      <c r="L91" s="2" t="inlineStr"/>
      <c r="M91" s="2" t="n">
        <v>1995</v>
      </c>
      <c r="N91" s="2" t="inlineStr">
        <is>
          <t>founding year</t>
        </is>
      </c>
      <c r="O91" s="2" t="inlineStr">
        <is>
          <t>Mosaic's land vehicle</t>
        </is>
      </c>
      <c r="P91" s="2" t="inlineStr"/>
      <c r="Q91" s="2" t="inlineStr">
        <is>
          <t>Active; its officers are Mosaic's own executives.</t>
        </is>
      </c>
      <c r="R91" s="2" t="inlineStr">
        <is>
          <t>12 September 2026</t>
        </is>
      </c>
      <c r="S91" s="2" t="inlineStr">
        <is>
          <t>High</t>
        </is>
      </c>
      <c r="T91" s="2" t="inlineStr">
        <is>
          <t>SBSFM MOSEX21 MOD</t>
        </is>
      </c>
      <c r="U91" s="2" t="n">
        <v>1</v>
      </c>
      <c r="V91" s="2" t="n">
        <v>1</v>
      </c>
      <c r="W91" s="2" t="n">
        <v>0</v>
      </c>
      <c r="X91" s="2" t="n">
        <v>0</v>
      </c>
      <c r="Y91" s="2" t="n">
        <v>0</v>
      </c>
      <c r="Z91" s="2" t="inlineStr"/>
      <c r="AA91" s="2" t="inlineStr"/>
      <c r="AB91" s="2" t="inlineStr">
        <is>
          <t>no pin; clustered at its hub region</t>
        </is>
      </c>
      <c r="AC91" s="2" t="inlineStr">
        <is>
          <t>The Delaware corporation registers in Florida in December 1995 and appears in Mosaic's subsidiary exhibit; the module's owner table carries it at 12,061 acres [SBSFM][MOSEX21][MOD].</t>
        </is>
      </c>
    </row>
    <row r="92">
      <c r="A92" s="2" t="inlineStr">
        <is>
          <t>sfmmine</t>
        </is>
      </c>
      <c r="B92" s="2" t="inlineStr">
        <is>
          <t>South Fort Meade mine</t>
        </is>
      </c>
      <c r="C92" s="2" t="inlineStr">
        <is>
          <t>business</t>
        </is>
      </c>
      <c r="D92" s="2" t="inlineStr"/>
      <c r="E92" s="2" t="inlineStr">
        <is>
          <t>Phosphate and mining</t>
        </is>
      </c>
      <c r="F92" s="2" t="inlineStr">
        <is>
          <t>Fort Meade area, Polk County, with the extension in Hardee County</t>
        </is>
      </c>
      <c r="G92" s="2" t="inlineStr">
        <is>
          <t>Peace River valley</t>
        </is>
      </c>
      <c r="H92" s="2" t="inlineStr"/>
      <c r="I92" s="2" t="inlineStr">
        <is>
          <t>publicly verified operating</t>
        </is>
      </c>
      <c r="J92" s="2" t="inlineStr"/>
      <c r="K92" s="2" t="n"/>
      <c r="L92" s="2" t="inlineStr"/>
      <c r="M92" s="2" t="n">
        <v>2004</v>
      </c>
      <c r="N92" s="2" t="inlineStr">
        <is>
          <t>first documented year on the map; founding year not recorded</t>
        </is>
      </c>
      <c r="O92" s="2" t="inlineStr">
        <is>
          <t>the mine that crossed the county line</t>
        </is>
      </c>
      <c r="P92" s="2" t="inlineStr"/>
      <c r="Q92" s="2" t="inlineStr">
        <is>
          <t>Operating; a further roughly 2,000 acre extension south of SR 64 is in federal permitting, posted July 2025.</t>
        </is>
      </c>
      <c r="R92" s="2" t="inlineStr">
        <is>
          <t>12 September 2026</t>
        </is>
      </c>
      <c r="S92" s="2" t="inlineStr">
        <is>
          <t>High</t>
        </is>
      </c>
      <c r="T92" s="2" t="inlineStr">
        <is>
          <t>PRN12 PERM64 MOS10K</t>
        </is>
      </c>
      <c r="U92" s="2" t="n">
        <v>2</v>
      </c>
      <c r="V92" s="2" t="n">
        <v>2</v>
      </c>
      <c r="W92" s="2" t="n">
        <v>0.0318</v>
      </c>
      <c r="X92" s="2" t="n">
        <v>0.0181</v>
      </c>
      <c r="Y92" s="2" t="n">
        <v>0</v>
      </c>
      <c r="Z92" s="2" t="inlineStr"/>
      <c r="AA92" s="2" t="inlineStr"/>
      <c r="AB92" s="2" t="inlineStr">
        <is>
          <t>no pin; clustered at its hub region</t>
        </is>
      </c>
      <c r="AC92" s="2" t="inlineStr">
        <is>
          <t>The February 2012 settlement with Sierra Club and river groups clears mining of the 10,856 acre Hardee County extension, requires the 4,171 acre Peaceful Horse Ranch in DeSoto County to pass to conservation, and preserves most wetlands on the tract [PRN12]. The mine historically produces nearly 20 percent of United States phosphate rock, as reported [PRN12][PERM64].</t>
        </is>
      </c>
    </row>
    <row r="93">
      <c r="A93" s="2" t="inlineStr">
        <is>
          <t>mosaic</t>
        </is>
      </c>
      <c r="B93" s="2" t="inlineStr">
        <is>
          <t>The Mosaic Company</t>
        </is>
      </c>
      <c r="C93" s="2" t="inlineStr">
        <is>
          <t>business</t>
        </is>
      </c>
      <c r="D93" s="2" t="inlineStr"/>
      <c r="E93" s="2" t="inlineStr">
        <is>
          <t>Phosphate and mining</t>
        </is>
      </c>
      <c r="F93" s="2" t="inlineStr">
        <is>
          <t>Tampa; mines in Hardee and holdings in DeSoto</t>
        </is>
      </c>
      <c r="G93" s="2" t="inlineStr">
        <is>
          <t>Peace River valley</t>
        </is>
      </c>
      <c r="H93" s="2" t="inlineStr">
        <is>
          <t>The Mosaic Company (NYSE MOS)</t>
        </is>
      </c>
      <c r="I93" s="2" t="inlineStr">
        <is>
          <t>publicly verified operating</t>
        </is>
      </c>
      <c r="J93" s="2" t="inlineStr">
        <is>
          <t>81,575</t>
        </is>
      </c>
      <c r="K93" s="2" t="n">
        <v>2004</v>
      </c>
      <c r="L93" s="2" t="inlineStr"/>
      <c r="M93" s="2" t="n">
        <v>2004</v>
      </c>
      <c r="N93" s="2" t="inlineStr">
        <is>
          <t>founding year</t>
        </is>
      </c>
      <c r="O93" s="2" t="inlineStr">
        <is>
          <t>the phosphate district's owner</t>
        </is>
      </c>
      <c r="P93" s="2" t="inlineStr">
        <is>
          <t>top ten</t>
        </is>
      </c>
      <c r="Q93" s="2" t="inlineStr">
        <is>
          <t>Operating; three active Florida mines in 2025 and over 210,000 acres in five counties, per its 10-K.</t>
        </is>
      </c>
      <c r="R93" s="2" t="inlineStr">
        <is>
          <t>12 September 2026</t>
        </is>
      </c>
      <c r="S93" s="2" t="inlineStr">
        <is>
          <t>High</t>
        </is>
      </c>
      <c r="T93" s="2" t="inlineStr">
        <is>
          <t>MOS10K MOSHIST MOSFL MOSEX21 MOD</t>
        </is>
      </c>
      <c r="U93" s="2" t="n">
        <v>4</v>
      </c>
      <c r="V93" s="2" t="n">
        <v>4</v>
      </c>
      <c r="W93" s="2" t="n">
        <v>0.0241</v>
      </c>
      <c r="X93" s="2" t="n">
        <v>0.0138</v>
      </c>
      <c r="Y93" s="2" t="n">
        <v>0</v>
      </c>
      <c r="Z93" s="2" t="inlineStr"/>
      <c r="AA93" s="2" t="inlineStr"/>
      <c r="AB93" s="2" t="inlineStr">
        <is>
          <t>no pin; clustered at its hub region</t>
        </is>
      </c>
      <c r="AC93" s="2" t="inlineStr">
        <is>
          <t>Mosaic forms in October 2004 from IMC Global and Cargill's crop nutrition business and moves its headquarters to Tampa [MOSHIST][MOS10K]. The module's owner table carries Mosaic and IMC entities at 81,575 acres inside the region, third within this dataset [MOD].</t>
        </is>
      </c>
    </row>
    <row r="94">
      <c r="A94" s="2" t="inlineStr">
        <is>
          <t>onamine</t>
        </is>
      </c>
      <c r="B94" s="2" t="inlineStr">
        <is>
          <t>Ona mine project</t>
        </is>
      </c>
      <c r="C94" s="2" t="inlineStr">
        <is>
          <t>business</t>
        </is>
      </c>
      <c r="D94" s="2" t="inlineStr"/>
      <c r="E94" s="2" t="inlineStr">
        <is>
          <t>Phosphate and mining</t>
        </is>
      </c>
      <c r="F94" s="2" t="inlineStr">
        <is>
          <t>Ona, Hardee County</t>
        </is>
      </c>
      <c r="G94" s="2" t="inlineStr">
        <is>
          <t>Peace River valley</t>
        </is>
      </c>
      <c r="H94" s="2" t="inlineStr"/>
      <c r="I94" s="2" t="inlineStr">
        <is>
          <t>public record entity</t>
        </is>
      </c>
      <c r="J94" s="2" t="inlineStr"/>
      <c r="K94" s="2" t="n">
        <v>2011</v>
      </c>
      <c r="L94" s="2" t="inlineStr"/>
      <c r="M94" s="2" t="n">
        <v>2011</v>
      </c>
      <c r="N94" s="2" t="inlineStr">
        <is>
          <t>founding year</t>
        </is>
      </c>
      <c r="O94" s="2" t="inlineStr">
        <is>
          <t>permitted, not yet mining</t>
        </is>
      </c>
      <c r="P94" s="2" t="inlineStr"/>
      <c r="Q94" s="2" t="inlineStr">
        <is>
          <t>Fully permitted; no commissioning of mining is documented by the cutoff.</t>
        </is>
      </c>
      <c r="R94" s="2" t="inlineStr">
        <is>
          <t>12 September 2026</t>
        </is>
      </c>
      <c r="S94" s="2" t="inlineStr">
        <is>
          <t>High</t>
        </is>
      </c>
      <c r="T94" s="2" t="inlineStr">
        <is>
          <t>MOSONA MOS10K</t>
        </is>
      </c>
      <c r="U94" s="2" t="n">
        <v>1</v>
      </c>
      <c r="V94" s="2" t="n">
        <v>1</v>
      </c>
      <c r="W94" s="2" t="n">
        <v>0</v>
      </c>
      <c r="X94" s="2" t="n">
        <v>0</v>
      </c>
      <c r="Y94" s="2" t="n">
        <v>0</v>
      </c>
      <c r="Z94" s="2" t="inlineStr"/>
      <c r="AA94" s="2" t="inlineStr"/>
      <c r="AB94" s="2" t="inlineStr">
        <is>
          <t>no pin; clustered at its hub region</t>
        </is>
      </c>
      <c r="AC94" s="2" t="inlineStr">
        <is>
          <t>Mosaic begins permitting in 2011 and announces the final Army Corps permit on 3 January 2019 for a project of 22,483 acres with 16,778 permitted for mining and 160.2 million tons of rock secured [MOSONA].</t>
        </is>
      </c>
    </row>
    <row r="95">
      <c r="A95" s="2" t="inlineStr">
        <is>
          <t>desotomine</t>
        </is>
      </c>
      <c r="B95" s="2" t="inlineStr">
        <is>
          <t>DeSoto mine proposal</t>
        </is>
      </c>
      <c r="C95" s="2" t="inlineStr">
        <is>
          <t>business</t>
        </is>
      </c>
      <c r="D95" s="2" t="inlineStr"/>
      <c r="E95" s="2" t="inlineStr">
        <is>
          <t>Phosphate and mining</t>
        </is>
      </c>
      <c r="F95" s="2" t="inlineStr">
        <is>
          <t>DeSoto County</t>
        </is>
      </c>
      <c r="G95" s="2" t="inlineStr">
        <is>
          <t>Peace River valley</t>
        </is>
      </c>
      <c r="H95" s="2" t="inlineStr"/>
      <c r="I95" s="2" t="inlineStr">
        <is>
          <t>public record entity</t>
        </is>
      </c>
      <c r="J95" s="2" t="inlineStr"/>
      <c r="K95" s="2" t="n">
        <v>2018</v>
      </c>
      <c r="L95" s="2" t="inlineStr"/>
      <c r="M95" s="2" t="n">
        <v>2018</v>
      </c>
      <c r="N95" s="2" t="inlineStr">
        <is>
          <t>founding year</t>
        </is>
      </c>
      <c r="O95" s="2" t="inlineStr">
        <is>
          <t>the stalled fourth county</t>
        </is>
      </c>
      <c r="P95" s="2" t="inlineStr"/>
      <c r="Q95" s="2" t="inlineStr">
        <is>
          <t>Stalled; the county rejects rezoning in 2018 and Mosaic delays its plans.</t>
        </is>
      </c>
      <c r="R95" s="2" t="inlineStr">
        <is>
          <t>12 September 2026</t>
        </is>
      </c>
      <c r="S95" s="2" t="inlineStr">
        <is>
          <t>High</t>
        </is>
      </c>
      <c r="T95" s="2" t="inlineStr">
        <is>
          <t>WUSF22 MOSDES MOS10K</t>
        </is>
      </c>
      <c r="U95" s="2" t="n">
        <v>1</v>
      </c>
      <c r="V95" s="2" t="n">
        <v>1</v>
      </c>
      <c r="W95" s="2" t="n">
        <v>0</v>
      </c>
      <c r="X95" s="2" t="n">
        <v>0</v>
      </c>
      <c r="Y95" s="2" t="n">
        <v>0</v>
      </c>
      <c r="Z95" s="2" t="inlineStr"/>
      <c r="AA95" s="2" t="inlineStr"/>
      <c r="AB95" s="2" t="inlineStr">
        <is>
          <t>no pin; clustered at its hub region</t>
        </is>
      </c>
      <c r="AC95" s="2" t="inlineStr">
        <is>
          <t>Mosaic proposes mining about 18,000 acres of its roughly 23,000 DeSoto County acres; commissioners reject the rezoning in 2018 and the company says in 2022 it will delay plans until at least 2025 [WUSF22][MOSDES].</t>
        </is>
      </c>
    </row>
    <row r="96">
      <c r="A96" s="2" t="inlineStr">
        <is>
          <t>fpl</t>
        </is>
      </c>
      <c r="B96" s="2" t="inlineStr">
        <is>
          <t>Florida Power &amp; Light</t>
        </is>
      </c>
      <c r="C96" s="2" t="inlineStr">
        <is>
          <t>business</t>
        </is>
      </c>
      <c r="D96" s="2" t="inlineStr"/>
      <c r="E96" s="2" t="inlineStr">
        <is>
          <t>Energy and land conversion</t>
        </is>
      </c>
      <c r="F96" s="2" t="inlineStr">
        <is>
          <t>Juno Beach; plants across DeSoto, Okeechobee and Hendry counties</t>
        </is>
      </c>
      <c r="G96" s="2" t="inlineStr">
        <is>
          <t>Outside the Heartland</t>
        </is>
      </c>
      <c r="H96" s="2" t="inlineStr"/>
      <c r="I96" s="2" t="inlineStr">
        <is>
          <t>publicly verified operating</t>
        </is>
      </c>
      <c r="J96" s="2" t="inlineStr">
        <is>
          <t>30,115</t>
        </is>
      </c>
      <c r="K96" s="2" t="n">
        <v>1925</v>
      </c>
      <c r="L96" s="2" t="inlineStr"/>
      <c r="M96" s="2" t="n">
        <v>1925</v>
      </c>
      <c r="N96" s="2" t="inlineStr">
        <is>
          <t>founding year</t>
        </is>
      </c>
      <c r="O96" s="2" t="inlineStr">
        <is>
          <t>the largest single driver of land conversion to energy</t>
        </is>
      </c>
      <c r="P96" s="2" t="inlineStr">
        <is>
          <t>top ten</t>
        </is>
      </c>
      <c r="Q96" s="2" t="inlineStr">
        <is>
          <t>Operating; 15 solar centers and a 1,720 megawatt gas plant across three Heartland counties, with 18 more centers announced in the region in the 2026 plan.</t>
        </is>
      </c>
      <c r="R96" s="2" t="inlineStr">
        <is>
          <t>12 September 2026</t>
        </is>
      </c>
      <c r="S96" s="2" t="inlineStr">
        <is>
          <t>High</t>
        </is>
      </c>
      <c r="T96" s="2" t="inlineStr">
        <is>
          <t>FPLP TYSP MOD SECNEE</t>
        </is>
      </c>
      <c r="U96" s="2" t="n">
        <v>46</v>
      </c>
      <c r="V96" s="2" t="n">
        <v>46</v>
      </c>
      <c r="W96" s="2" t="n">
        <v>0.3313</v>
      </c>
      <c r="X96" s="2" t="n">
        <v>0.0432</v>
      </c>
      <c r="Y96" s="2" t="n">
        <v>0.06519999999999999</v>
      </c>
      <c r="Z96" s="2" t="inlineStr"/>
      <c r="AA96" s="2" t="inlineStr"/>
      <c r="AB96" s="2" t="inlineStr">
        <is>
          <t>no pin; clustered at its hub region</t>
        </is>
      </c>
      <c r="AC96" s="2" t="inlineStr">
        <is>
          <t>The NextEra Energy subsidiary, created 28 December 1925, serves about 12 million people and projects about 12,293 megawatts of new solar statewide from 2026 through 2035 in its Ten Year Site Plan [FPLP][TYSP]. The module's owner table carries FPL at 30,115 acres inside the region [MOD].</t>
        </is>
      </c>
    </row>
    <row r="97">
      <c r="A97" s="2" t="inlineStr">
        <is>
          <t>peaceriverbank</t>
        </is>
      </c>
      <c r="B97" s="2" t="inlineStr">
        <is>
          <t>Peace River Mitigation Bank</t>
        </is>
      </c>
      <c r="C97" s="2" t="inlineStr">
        <is>
          <t>organisation</t>
        </is>
      </c>
      <c r="D97" s="2" t="inlineStr"/>
      <c r="E97" s="2" t="inlineStr">
        <is>
          <t>Energy and land conversion</t>
        </is>
      </c>
      <c r="F97" s="2" t="inlineStr">
        <is>
          <t>Hardee County</t>
        </is>
      </c>
      <c r="G97" s="2" t="inlineStr">
        <is>
          <t>Peace River valley</t>
        </is>
      </c>
      <c r="H97" s="2" t="inlineStr"/>
      <c r="I97" s="2" t="inlineStr">
        <is>
          <t>publicly verified operating</t>
        </is>
      </c>
      <c r="J97" s="2" t="inlineStr"/>
      <c r="K97" s="2" t="n">
        <v>2001</v>
      </c>
      <c r="L97" s="2" t="inlineStr"/>
      <c r="M97" s="2" t="n">
        <v>2001</v>
      </c>
      <c r="N97" s="2" t="inlineStr">
        <is>
          <t>founding year</t>
        </is>
      </c>
      <c r="O97" s="2" t="inlineStr">
        <is>
          <t>wetland credits on the river</t>
        </is>
      </c>
      <c r="P97" s="2" t="inlineStr"/>
      <c r="Q97" s="2" t="inlineStr">
        <is>
          <t>Operating; sells credits in the Peace River subbasin under a permanent conservation easement.</t>
        </is>
      </c>
      <c r="R97" s="2" t="inlineStr">
        <is>
          <t>12 September 2026</t>
        </is>
      </c>
      <c r="S97" s="2" t="inlineStr">
        <is>
          <t>Medium</t>
        </is>
      </c>
      <c r="T97" s="2" t="inlineStr">
        <is>
          <t>EIP1</t>
        </is>
      </c>
      <c r="U97" s="2" t="n">
        <v>1</v>
      </c>
      <c r="V97" s="2" t="n">
        <v>1</v>
      </c>
      <c r="W97" s="2" t="n">
        <v>0</v>
      </c>
      <c r="X97" s="2" t="n">
        <v>0</v>
      </c>
      <c r="Y97" s="2" t="n">
        <v>0</v>
      </c>
      <c r="Z97" s="2" t="inlineStr"/>
      <c r="AA97" s="2" t="inlineStr"/>
      <c r="AB97" s="2" t="inlineStr">
        <is>
          <t>no pin; clustered at its hub region</t>
        </is>
      </c>
      <c r="AC97" s="2" t="inlineStr">
        <is>
          <t>Ecosystem Investment Partners sponsors the bank with 2.5 miles of Peace River frontage, restoring bottomland hardwood wetland [EIP1].</t>
        </is>
      </c>
    </row>
    <row r="98">
      <c r="A98" s="2" t="inlineStr">
        <is>
          <t>pantherbank</t>
        </is>
      </c>
      <c r="B98" s="2" t="inlineStr">
        <is>
          <t>Florida Panther Conservation Bank</t>
        </is>
      </c>
      <c r="C98" s="2" t="inlineStr">
        <is>
          <t>organisation</t>
        </is>
      </c>
      <c r="D98" s="2" t="inlineStr"/>
      <c r="E98" s="2" t="inlineStr">
        <is>
          <t>Energy and land conversion</t>
        </is>
      </c>
      <c r="F98" s="2" t="inlineStr">
        <is>
          <t>Hendry County</t>
        </is>
      </c>
      <c r="G98" s="2" t="inlineStr">
        <is>
          <t>The Glades</t>
        </is>
      </c>
      <c r="H98" s="2" t="inlineStr"/>
      <c r="I98" s="2" t="inlineStr">
        <is>
          <t>publicly verified operating</t>
        </is>
      </c>
      <c r="J98" s="2" t="inlineStr"/>
      <c r="K98" s="2" t="n">
        <v>2007</v>
      </c>
      <c r="L98" s="2" t="inlineStr"/>
      <c r="M98" s="2" t="n">
        <v>2007</v>
      </c>
      <c r="N98" s="2" t="inlineStr">
        <is>
          <t>founding year</t>
        </is>
      </c>
      <c r="O98" s="2" t="inlineStr">
        <is>
          <t>the first panther habitat bank in the nation, as reported</t>
        </is>
      </c>
      <c r="P98" s="2" t="inlineStr"/>
      <c r="Q98" s="2" t="inlineStr">
        <is>
          <t>Operating; the family of banks covers about 2,500 acres approved by the US Fish and Wildlife Service.</t>
        </is>
      </c>
      <c r="R98" s="2" t="inlineStr">
        <is>
          <t>12 September 2026</t>
        </is>
      </c>
      <c r="S98" s="2" t="inlineStr">
        <is>
          <t>Medium</t>
        </is>
      </c>
      <c r="T98" s="2" t="inlineStr">
        <is>
          <t>FPCB LCAN</t>
        </is>
      </c>
      <c r="U98" s="2" t="n">
        <v>1</v>
      </c>
      <c r="V98" s="2" t="n">
        <v>1</v>
      </c>
      <c r="W98" s="2" t="n">
        <v>0</v>
      </c>
      <c r="X98" s="2" t="n">
        <v>0</v>
      </c>
      <c r="Y98" s="2" t="n">
        <v>0</v>
      </c>
      <c r="Z98" s="2" t="inlineStr"/>
      <c r="AA98" s="2" t="inlineStr"/>
      <c r="AB98" s="2" t="inlineStr">
        <is>
          <t>no pin; clustered at its hub region</t>
        </is>
      </c>
      <c r="AC98" s="2" t="inlineStr">
        <is>
          <t>Florida Panther Conservation LLC, organized by the Alderman family, wins approval for the 1,930 acre bank on 21 December 2007, the first USFWS approved conservation bank in Florida as reported [LCAN][FPCB].</t>
        </is>
      </c>
    </row>
    <row r="99">
      <c r="A99" s="2" t="inlineStr">
        <is>
          <t>desotosolar</t>
        </is>
      </c>
      <c r="B99" s="2" t="inlineStr">
        <is>
          <t>DeSoto Next Generation Solar Energy Center</t>
        </is>
      </c>
      <c r="C99" s="2" t="inlineStr">
        <is>
          <t>business</t>
        </is>
      </c>
      <c r="D99" s="2" t="inlineStr"/>
      <c r="E99" s="2" t="inlineStr">
        <is>
          <t>Energy and land conversion</t>
        </is>
      </c>
      <c r="F99" s="2" t="inlineStr">
        <is>
          <t>Arcadia, DeSoto County</t>
        </is>
      </c>
      <c r="G99" s="2" t="inlineStr">
        <is>
          <t>Peace River valley</t>
        </is>
      </c>
      <c r="H99" s="2" t="inlineStr"/>
      <c r="I99" s="2" t="inlineStr">
        <is>
          <t>publicly verified operating</t>
        </is>
      </c>
      <c r="J99" s="2" t="inlineStr"/>
      <c r="K99" s="2" t="n">
        <v>2009</v>
      </c>
      <c r="L99" s="2" t="inlineStr"/>
      <c r="M99" s="2" t="n">
        <v>2009</v>
      </c>
      <c r="N99" s="2" t="inlineStr">
        <is>
          <t>founding year</t>
        </is>
      </c>
      <c r="O99" s="2" t="inlineStr">
        <is>
          <t>the first utility scale solar plant in the region</t>
        </is>
      </c>
      <c r="P99" s="2" t="inlineStr"/>
      <c r="Q99" s="2" t="inlineStr">
        <is>
          <t>Operating since October 2009.</t>
        </is>
      </c>
      <c r="R99" s="2" t="inlineStr">
        <is>
          <t>12 September 2026</t>
        </is>
      </c>
      <c r="S99" s="2" t="inlineStr">
        <is>
          <t>High</t>
        </is>
      </c>
      <c r="T99" s="2" t="inlineStr">
        <is>
          <t>FPLD OBAMA WDESO TYSP</t>
        </is>
      </c>
      <c r="U99" s="2" t="n">
        <v>2</v>
      </c>
      <c r="V99" s="2" t="n">
        <v>2</v>
      </c>
      <c r="W99" s="2" t="n">
        <v>0</v>
      </c>
      <c r="X99" s="2" t="n">
        <v>0</v>
      </c>
      <c r="Y99" s="2" t="n">
        <v>0.5</v>
      </c>
      <c r="Z99" s="2" t="inlineStr"/>
      <c r="AA99" s="2" t="inlineStr"/>
      <c r="AB99" s="2" t="inlineStr">
        <is>
          <t>no pin; clustered at its hub region</t>
        </is>
      </c>
      <c r="AC99" s="2" t="inlineStr">
        <is>
          <t>The 25 megawatt plant on 361 acres near Arcadia is dedicated on 27 October 2009 with President Obama attending, announced by FPL as the nation's largest solar photovoltaic site at the time [FPLD][OBAMA][WDESO].</t>
        </is>
      </c>
    </row>
    <row r="100">
      <c r="A100" s="2" t="inlineStr">
        <is>
          <t>boranbank</t>
        </is>
      </c>
      <c r="B100" s="2" t="inlineStr">
        <is>
          <t>Boran Ranch Mitigation Bank</t>
        </is>
      </c>
      <c r="C100" s="2" t="inlineStr">
        <is>
          <t>organisation</t>
        </is>
      </c>
      <c r="D100" s="2" t="inlineStr"/>
      <c r="E100" s="2" t="inlineStr">
        <is>
          <t>Energy and land conversion</t>
        </is>
      </c>
      <c r="F100" s="2" t="inlineStr">
        <is>
          <t>DeSoto County</t>
        </is>
      </c>
      <c r="G100" s="2" t="inlineStr">
        <is>
          <t>Peace River valley</t>
        </is>
      </c>
      <c r="H100" s="2" t="inlineStr"/>
      <c r="I100" s="2" t="inlineStr">
        <is>
          <t>publicly verified operating</t>
        </is>
      </c>
      <c r="J100" s="2" t="inlineStr"/>
      <c r="K100" s="2" t="n">
        <v>2014</v>
      </c>
      <c r="L100" s="2" t="inlineStr"/>
      <c r="M100" s="2" t="n">
        <v>2014</v>
      </c>
      <c r="N100" s="2" t="inlineStr">
        <is>
          <t>founding year</t>
        </is>
      </c>
      <c r="O100" s="2" t="inlineStr">
        <is>
          <t>ranchland restored for credit</t>
        </is>
      </c>
      <c r="P100" s="2" t="inlineStr"/>
      <c r="Q100" s="2" t="inlineStr">
        <is>
          <t>Operating; sells credits in the Peace River subbasin.</t>
        </is>
      </c>
      <c r="R100" s="2" t="inlineStr">
        <is>
          <t>12 September 2026</t>
        </is>
      </c>
      <c r="S100" s="2" t="inlineStr">
        <is>
          <t>Medium</t>
        </is>
      </c>
      <c r="T100" s="2" t="inlineStr">
        <is>
          <t>EIP2</t>
        </is>
      </c>
      <c r="U100" s="2" t="n">
        <v>1</v>
      </c>
      <c r="V100" s="2" t="n">
        <v>1</v>
      </c>
      <c r="W100" s="2" t="n">
        <v>0</v>
      </c>
      <c r="X100" s="2" t="n">
        <v>0</v>
      </c>
      <c r="Y100" s="2" t="n">
        <v>0</v>
      </c>
      <c r="Z100" s="2" t="inlineStr"/>
      <c r="AA100" s="2" t="inlineStr"/>
      <c r="AB100" s="2" t="inlineStr">
        <is>
          <t>no pin; clustered at its hub region</t>
        </is>
      </c>
      <c r="AC100" s="2" t="inlineStr">
        <is>
          <t>Ecosystem Investment Partners buys the DeSoto County ranch in 2014 inside the Peace Myakka corridor and restores wet prairie, marsh and flatwoods [EIP2].</t>
        </is>
      </c>
    </row>
    <row r="101">
      <c r="A101" s="2" t="inlineStr">
        <is>
          <t>o_citrus</t>
        </is>
      </c>
      <c r="B101" s="2" t="inlineStr">
        <is>
          <t>Citrus Solar Energy Center</t>
        </is>
      </c>
      <c r="C101" s="2" t="inlineStr">
        <is>
          <t>business</t>
        </is>
      </c>
      <c r="D101" s="2" t="inlineStr"/>
      <c r="E101" s="2" t="inlineStr">
        <is>
          <t>Energy and land conversion</t>
        </is>
      </c>
      <c r="F101" s="2" t="inlineStr">
        <is>
          <t>DeSoto County</t>
        </is>
      </c>
      <c r="G101" s="2" t="inlineStr">
        <is>
          <t>Peace River valley</t>
        </is>
      </c>
      <c r="H101" s="2" t="inlineStr"/>
      <c r="I101" s="2" t="inlineStr">
        <is>
          <t>publicly verified operating</t>
        </is>
      </c>
      <c r="J101" s="2" t="inlineStr"/>
      <c r="K101" s="2" t="n">
        <v>2016</v>
      </c>
      <c r="L101" s="2" t="inlineStr"/>
      <c r="M101" s="2" t="n">
        <v>2016</v>
      </c>
      <c r="N101" s="2" t="inlineStr">
        <is>
          <t>founding year</t>
        </is>
      </c>
      <c r="O101" s="2" t="inlineStr">
        <is>
          <t>operating solar center</t>
        </is>
      </c>
      <c r="P101" s="2" t="inlineStr"/>
      <c r="Q101" s="2" t="inlineStr">
        <is>
          <t>Operating; in service December 2016 per the plan's existing facilities schedule.</t>
        </is>
      </c>
      <c r="R101" s="2" t="inlineStr">
        <is>
          <t>12 September 2026</t>
        </is>
      </c>
      <c r="S101" s="2" t="inlineStr">
        <is>
          <t>High</t>
        </is>
      </c>
      <c r="T101" s="2" t="inlineStr">
        <is>
          <t>TYSP</t>
        </is>
      </c>
      <c r="U101" s="2" t="n">
        <v>2</v>
      </c>
      <c r="V101" s="2" t="n">
        <v>2</v>
      </c>
      <c r="W101" s="2" t="n">
        <v>0</v>
      </c>
      <c r="X101" s="2" t="n">
        <v>0</v>
      </c>
      <c r="Y101" s="2" t="n">
        <v>0.5</v>
      </c>
      <c r="Z101" s="2" t="inlineStr"/>
      <c r="AA101" s="2" t="inlineStr"/>
      <c r="AB101" s="2" t="inlineStr">
        <is>
          <t>no pin; clustered at its hub region</t>
        </is>
      </c>
      <c r="AC101" s="2" t="inlineStr">
        <is>
          <t>The first of the 74.5 megawatt generation in DeSoto County, seven years after the pilot plant at Arcadia [TYSP].</t>
        </is>
      </c>
    </row>
    <row r="102">
      <c r="A102" s="2" t="inlineStr">
        <is>
          <t>o_hammock</t>
        </is>
      </c>
      <c r="B102" s="2" t="inlineStr">
        <is>
          <t>Hammock Solar Energy Center</t>
        </is>
      </c>
      <c r="C102" s="2" t="inlineStr">
        <is>
          <t>business</t>
        </is>
      </c>
      <c r="D102" s="2" t="inlineStr"/>
      <c r="E102" s="2" t="inlineStr">
        <is>
          <t>Energy and land conversion</t>
        </is>
      </c>
      <c r="F102" s="2" t="inlineStr">
        <is>
          <t>Hendry County</t>
        </is>
      </c>
      <c r="G102" s="2" t="inlineStr">
        <is>
          <t>The Glades</t>
        </is>
      </c>
      <c r="H102" s="2" t="inlineStr"/>
      <c r="I102" s="2" t="inlineStr">
        <is>
          <t>publicly verified operating</t>
        </is>
      </c>
      <c r="J102" s="2" t="inlineStr"/>
      <c r="K102" s="2" t="n">
        <v>2018</v>
      </c>
      <c r="L102" s="2" t="inlineStr"/>
      <c r="M102" s="2" t="n">
        <v>2018</v>
      </c>
      <c r="N102" s="2" t="inlineStr">
        <is>
          <t>founding year</t>
        </is>
      </c>
      <c r="O102" s="2" t="inlineStr">
        <is>
          <t>operating solar center</t>
        </is>
      </c>
      <c r="P102" s="2" t="inlineStr"/>
      <c r="Q102" s="2" t="inlineStr">
        <is>
          <t>Operating; in service March 2018.</t>
        </is>
      </c>
      <c r="R102" s="2" t="inlineStr">
        <is>
          <t>12 September 2026</t>
        </is>
      </c>
      <c r="S102" s="2" t="inlineStr">
        <is>
          <t>High</t>
        </is>
      </c>
      <c r="T102" s="2" t="inlineStr">
        <is>
          <t>TYSP</t>
        </is>
      </c>
      <c r="U102" s="2" t="n">
        <v>1</v>
      </c>
      <c r="V102" s="2" t="n">
        <v>1</v>
      </c>
      <c r="W102" s="2" t="n">
        <v>0</v>
      </c>
      <c r="X102" s="2" t="n">
        <v>0</v>
      </c>
      <c r="Y102" s="2" t="n">
        <v>1</v>
      </c>
      <c r="Z102" s="2" t="inlineStr"/>
      <c r="AA102" s="2" t="inlineStr"/>
      <c r="AB102" s="2" t="inlineStr">
        <is>
          <t>no pin; clustered at its hub region</t>
        </is>
      </c>
      <c r="AC102" s="2" t="inlineStr">
        <is>
          <t>The first 74.5 megawatt center in Hendry County [TYSP].</t>
        </is>
      </c>
    </row>
    <row r="103">
      <c r="A103" s="2" t="inlineStr">
        <is>
          <t>o_wildflower</t>
        </is>
      </c>
      <c r="B103" s="2" t="inlineStr">
        <is>
          <t>Wildflower Solar Energy Center</t>
        </is>
      </c>
      <c r="C103" s="2" t="inlineStr">
        <is>
          <t>business</t>
        </is>
      </c>
      <c r="D103" s="2" t="inlineStr"/>
      <c r="E103" s="2" t="inlineStr">
        <is>
          <t>Energy and land conversion</t>
        </is>
      </c>
      <c r="F103" s="2" t="inlineStr">
        <is>
          <t>DeSoto County</t>
        </is>
      </c>
      <c r="G103" s="2" t="inlineStr">
        <is>
          <t>Peace River valley</t>
        </is>
      </c>
      <c r="H103" s="2" t="inlineStr"/>
      <c r="I103" s="2" t="inlineStr">
        <is>
          <t>publicly verified operating</t>
        </is>
      </c>
      <c r="J103" s="2" t="inlineStr"/>
      <c r="K103" s="2" t="n">
        <v>2018</v>
      </c>
      <c r="L103" s="2" t="inlineStr"/>
      <c r="M103" s="2" t="n">
        <v>2018</v>
      </c>
      <c r="N103" s="2" t="inlineStr">
        <is>
          <t>founding year</t>
        </is>
      </c>
      <c r="O103" s="2" t="inlineStr">
        <is>
          <t>operating solar center</t>
        </is>
      </c>
      <c r="P103" s="2" t="inlineStr"/>
      <c r="Q103" s="2" t="inlineStr">
        <is>
          <t>Operating; in service January 2018.</t>
        </is>
      </c>
      <c r="R103" s="2" t="inlineStr">
        <is>
          <t>12 September 2026</t>
        </is>
      </c>
      <c r="S103" s="2" t="inlineStr">
        <is>
          <t>High</t>
        </is>
      </c>
      <c r="T103" s="2" t="inlineStr">
        <is>
          <t>TYSP</t>
        </is>
      </c>
      <c r="U103" s="2" t="n">
        <v>1</v>
      </c>
      <c r="V103" s="2" t="n">
        <v>1</v>
      </c>
      <c r="W103" s="2" t="n">
        <v>0</v>
      </c>
      <c r="X103" s="2" t="n">
        <v>0</v>
      </c>
      <c r="Y103" s="2" t="n">
        <v>1</v>
      </c>
      <c r="Z103" s="2" t="inlineStr"/>
      <c r="AA103" s="2" t="inlineStr"/>
      <c r="AB103" s="2" t="inlineStr">
        <is>
          <t>no pin; clustered at its hub region</t>
        </is>
      </c>
      <c r="AC103" s="2" t="inlineStr">
        <is>
          <t>A 74.5 megawatt center in DeSoto County on the plan's existing facilities schedule [TYSP].</t>
        </is>
      </c>
    </row>
    <row r="104">
      <c r="A104" s="2" t="inlineStr">
        <is>
          <t>okeegas</t>
        </is>
      </c>
      <c r="B104" s="2" t="inlineStr">
        <is>
          <t>Okeechobee Clean Energy Center</t>
        </is>
      </c>
      <c r="C104" s="2" t="inlineStr">
        <is>
          <t>business</t>
        </is>
      </c>
      <c r="D104" s="2" t="inlineStr"/>
      <c r="E104" s="2" t="inlineStr">
        <is>
          <t>Energy and land conversion</t>
        </is>
      </c>
      <c r="F104" s="2" t="inlineStr">
        <is>
          <t>Okeechobee County</t>
        </is>
      </c>
      <c r="G104" s="2" t="inlineStr">
        <is>
          <t>Okeechobee</t>
        </is>
      </c>
      <c r="H104" s="2" t="inlineStr"/>
      <c r="I104" s="2" t="inlineStr">
        <is>
          <t>publicly verified operating</t>
        </is>
      </c>
      <c r="J104" s="2" t="inlineStr"/>
      <c r="K104" s="2" t="n">
        <v>2019</v>
      </c>
      <c r="L104" s="2" t="inlineStr"/>
      <c r="M104" s="2" t="n">
        <v>2019</v>
      </c>
      <c r="N104" s="2" t="inlineStr">
        <is>
          <t>founding year</t>
        </is>
      </c>
      <c r="O104" s="2" t="inlineStr">
        <is>
          <t>the region's largest generator</t>
        </is>
      </c>
      <c r="P104" s="2" t="inlineStr"/>
      <c r="Q104" s="2" t="inlineStr">
        <is>
          <t>Operating since March 2019; a 1,720 megawatt combined cycle gas plant.</t>
        </is>
      </c>
      <c r="R104" s="2" t="inlineStr">
        <is>
          <t>12 September 2026</t>
        </is>
      </c>
      <c r="S104" s="2" t="inlineStr">
        <is>
          <t>High</t>
        </is>
      </c>
      <c r="T104" s="2" t="inlineStr">
        <is>
          <t>TYSP</t>
        </is>
      </c>
      <c r="U104" s="2" t="n">
        <v>1</v>
      </c>
      <c r="V104" s="2" t="n">
        <v>1</v>
      </c>
      <c r="W104" s="2" t="n">
        <v>0</v>
      </c>
      <c r="X104" s="2" t="n">
        <v>0</v>
      </c>
      <c r="Y104" s="2" t="n">
        <v>1</v>
      </c>
      <c r="Z104" s="2" t="inlineStr"/>
      <c r="AA104" s="2" t="inlineStr"/>
      <c r="AB104" s="2" t="inlineStr">
        <is>
          <t>no pin; clustered at its hub region</t>
        </is>
      </c>
      <c r="AC104" s="2" t="inlineStr">
        <is>
          <t>The plant is the largest generator in the six county region and hosts the Okeechobee H2 hydrogen pilot, which uses solar power for electrolysis [TYSP].</t>
        </is>
      </c>
    </row>
    <row r="105">
      <c r="A105" s="2" t="inlineStr">
        <is>
          <t>o_blueheron</t>
        </is>
      </c>
      <c r="B105" s="2" t="inlineStr">
        <is>
          <t>Blue Heron Solar Energy Center</t>
        </is>
      </c>
      <c r="C105" s="2" t="inlineStr">
        <is>
          <t>business</t>
        </is>
      </c>
      <c r="D105" s="2" t="inlineStr"/>
      <c r="E105" s="2" t="inlineStr">
        <is>
          <t>Energy and land conversion</t>
        </is>
      </c>
      <c r="F105" s="2" t="inlineStr">
        <is>
          <t>Hendry County</t>
        </is>
      </c>
      <c r="G105" s="2" t="inlineStr">
        <is>
          <t>The Glades</t>
        </is>
      </c>
      <c r="H105" s="2" t="inlineStr"/>
      <c r="I105" s="2" t="inlineStr">
        <is>
          <t>publicly verified operating</t>
        </is>
      </c>
      <c r="J105" s="2" t="inlineStr"/>
      <c r="K105" s="2" t="n">
        <v>2020</v>
      </c>
      <c r="L105" s="2" t="inlineStr"/>
      <c r="M105" s="2" t="n">
        <v>2020</v>
      </c>
      <c r="N105" s="2" t="inlineStr">
        <is>
          <t>founding year</t>
        </is>
      </c>
      <c r="O105" s="2" t="inlineStr">
        <is>
          <t>operating solar center</t>
        </is>
      </c>
      <c r="P105" s="2" t="inlineStr"/>
      <c r="Q105" s="2" t="inlineStr">
        <is>
          <t>Operating; in service March 2020.</t>
        </is>
      </c>
      <c r="R105" s="2" t="inlineStr">
        <is>
          <t>12 September 2026</t>
        </is>
      </c>
      <c r="S105" s="2" t="inlineStr">
        <is>
          <t>High</t>
        </is>
      </c>
      <c r="T105" s="2" t="inlineStr">
        <is>
          <t>TYSP</t>
        </is>
      </c>
      <c r="U105" s="2" t="n">
        <v>1</v>
      </c>
      <c r="V105" s="2" t="n">
        <v>1</v>
      </c>
      <c r="W105" s="2" t="n">
        <v>0</v>
      </c>
      <c r="X105" s="2" t="n">
        <v>0</v>
      </c>
      <c r="Y105" s="2" t="n">
        <v>1</v>
      </c>
      <c r="Z105" s="2" t="inlineStr"/>
      <c r="AA105" s="2" t="inlineStr"/>
      <c r="AB105" s="2" t="inlineStr">
        <is>
          <t>no pin; clustered at its hub region</t>
        </is>
      </c>
      <c r="AC105" s="2" t="inlineStr">
        <is>
          <t>A 74.5 megawatt center in Hendry County; the plan announces companion battery storage at the site [TYSP].</t>
        </is>
      </c>
    </row>
    <row r="106">
      <c r="A106" s="2" t="inlineStr">
        <is>
          <t>o_cattleranch</t>
        </is>
      </c>
      <c r="B106" s="2" t="inlineStr">
        <is>
          <t>Cattle Ranch Solar Energy Center</t>
        </is>
      </c>
      <c r="C106" s="2" t="inlineStr">
        <is>
          <t>business</t>
        </is>
      </c>
      <c r="D106" s="2" t="inlineStr"/>
      <c r="E106" s="2" t="inlineStr">
        <is>
          <t>Energy and land conversion</t>
        </is>
      </c>
      <c r="F106" s="2" t="inlineStr">
        <is>
          <t>DeSoto County</t>
        </is>
      </c>
      <c r="G106" s="2" t="inlineStr">
        <is>
          <t>Peace River valley</t>
        </is>
      </c>
      <c r="H106" s="2" t="inlineStr"/>
      <c r="I106" s="2" t="inlineStr">
        <is>
          <t>publicly verified operating</t>
        </is>
      </c>
      <c r="J106" s="2" t="inlineStr"/>
      <c r="K106" s="2" t="n">
        <v>2020</v>
      </c>
      <c r="L106" s="2" t="inlineStr"/>
      <c r="M106" s="2" t="n">
        <v>2020</v>
      </c>
      <c r="N106" s="2" t="inlineStr">
        <is>
          <t>founding year</t>
        </is>
      </c>
      <c r="O106" s="2" t="inlineStr">
        <is>
          <t>operating solar center</t>
        </is>
      </c>
      <c r="P106" s="2" t="inlineStr"/>
      <c r="Q106" s="2" t="inlineStr">
        <is>
          <t>Operating; in service March 2020.</t>
        </is>
      </c>
      <c r="R106" s="2" t="inlineStr">
        <is>
          <t>12 September 2026</t>
        </is>
      </c>
      <c r="S106" s="2" t="inlineStr">
        <is>
          <t>High</t>
        </is>
      </c>
      <c r="T106" s="2" t="inlineStr">
        <is>
          <t>TYSP</t>
        </is>
      </c>
      <c r="U106" s="2" t="n">
        <v>1</v>
      </c>
      <c r="V106" s="2" t="n">
        <v>1</v>
      </c>
      <c r="W106" s="2" t="n">
        <v>0</v>
      </c>
      <c r="X106" s="2" t="n">
        <v>0</v>
      </c>
      <c r="Y106" s="2" t="n">
        <v>1</v>
      </c>
      <c r="Z106" s="2" t="inlineStr"/>
      <c r="AA106" s="2" t="inlineStr"/>
      <c r="AB106" s="2" t="inlineStr">
        <is>
          <t>no pin; clustered at its hub region</t>
        </is>
      </c>
      <c r="AC106" s="2" t="inlineStr">
        <is>
          <t>A 74.5 megawatt center whose name records what the land was [TYSP].</t>
        </is>
      </c>
    </row>
    <row r="107">
      <c r="A107" s="2" t="inlineStr">
        <is>
          <t>eaareservoir</t>
        </is>
      </c>
      <c r="B107" s="2" t="inlineStr">
        <is>
          <t>EAA Reservoir</t>
        </is>
      </c>
      <c r="C107" s="2" t="inlineStr">
        <is>
          <t>civic</t>
        </is>
      </c>
      <c r="D107" s="2" t="inlineStr"/>
      <c r="E107" s="2" t="inlineStr">
        <is>
          <t>Energy and land conversion</t>
        </is>
      </c>
      <c r="F107" s="2" t="inlineStr">
        <is>
          <t>Everglades Agricultural Area, Palm Beach County</t>
        </is>
      </c>
      <c r="G107" s="2" t="inlineStr">
        <is>
          <t>The Glades</t>
        </is>
      </c>
      <c r="H107" s="2" t="inlineStr"/>
      <c r="I107" s="2" t="inlineStr">
        <is>
          <t>publicly verified operating</t>
        </is>
      </c>
      <c r="J107" s="2" t="inlineStr"/>
      <c r="K107" s="2" t="n">
        <v>2020</v>
      </c>
      <c r="L107" s="2" t="inlineStr"/>
      <c r="M107" s="2" t="n">
        <v>2020</v>
      </c>
      <c r="N107" s="2" t="inlineStr">
        <is>
          <t>founding year</t>
        </is>
      </c>
      <c r="O107" s="2" t="inlineStr">
        <is>
          <t>sugar land turned water infrastructure</t>
        </is>
      </c>
      <c r="P107" s="2" t="inlineStr"/>
      <c r="Q107" s="2" t="inlineStr">
        <is>
          <t>Under construction; the 6,500 acre stormwater treatment area is complete in January 2024 and the 10,500 acre reservoir is targeted for 2029 after a July 2025 acceleration.</t>
        </is>
      </c>
      <c r="R107" s="2" t="inlineStr">
        <is>
          <t>12 September 2026</t>
        </is>
      </c>
      <c r="S107" s="2" t="inlineStr">
        <is>
          <t>High</t>
        </is>
      </c>
      <c r="T107" s="2" t="inlineStr">
        <is>
          <t>SFWMDE SB10</t>
        </is>
      </c>
      <c r="U107" s="2" t="n">
        <v>3</v>
      </c>
      <c r="V107" s="2" t="n">
        <v>3</v>
      </c>
      <c r="W107" s="2" t="n">
        <v>0</v>
      </c>
      <c r="X107" s="2" t="n">
        <v>0.0046</v>
      </c>
      <c r="Y107" s="2" t="n">
        <v>0.3333</v>
      </c>
      <c r="Z107" s="2" t="inlineStr"/>
      <c r="AA107" s="2" t="inlineStr"/>
      <c r="AB107" s="2" t="inlineStr">
        <is>
          <t>no pin; clustered at its hub region</t>
        </is>
      </c>
      <c r="AC107" s="2" t="inlineStr">
        <is>
          <t>The state builds the reservoir on former sugar district land assembled through the 2010 U.S. Sugar purchase, authorized by the 2017 Senate Bill 10; the inflow pump station breaks ground in November 2025 [SFWMDE][SB10].</t>
        </is>
      </c>
    </row>
    <row r="108">
      <c r="A108" s="2" t="inlineStr">
        <is>
          <t>o_lakeside</t>
        </is>
      </c>
      <c r="B108" s="2" t="inlineStr">
        <is>
          <t>Lakeside Solar Energy Center</t>
        </is>
      </c>
      <c r="C108" s="2" t="inlineStr">
        <is>
          <t>business</t>
        </is>
      </c>
      <c r="D108" s="2" t="inlineStr"/>
      <c r="E108" s="2" t="inlineStr">
        <is>
          <t>Energy and land conversion</t>
        </is>
      </c>
      <c r="F108" s="2" t="inlineStr">
        <is>
          <t>Okeechobee County</t>
        </is>
      </c>
      <c r="G108" s="2" t="inlineStr">
        <is>
          <t>Okeechobee</t>
        </is>
      </c>
      <c r="H108" s="2" t="inlineStr"/>
      <c r="I108" s="2" t="inlineStr">
        <is>
          <t>publicly verified operating</t>
        </is>
      </c>
      <c r="J108" s="2" t="inlineStr"/>
      <c r="K108" s="2" t="n">
        <v>2020</v>
      </c>
      <c r="L108" s="2" t="inlineStr"/>
      <c r="M108" s="2" t="n">
        <v>2020</v>
      </c>
      <c r="N108" s="2" t="inlineStr">
        <is>
          <t>founding year</t>
        </is>
      </c>
      <c r="O108" s="2" t="inlineStr">
        <is>
          <t>operating solar center</t>
        </is>
      </c>
      <c r="P108" s="2" t="inlineStr"/>
      <c r="Q108" s="2" t="inlineStr">
        <is>
          <t>Operating; in service December 2020.</t>
        </is>
      </c>
      <c r="R108" s="2" t="inlineStr">
        <is>
          <t>12 September 2026</t>
        </is>
      </c>
      <c r="S108" s="2" t="inlineStr">
        <is>
          <t>High</t>
        </is>
      </c>
      <c r="T108" s="2" t="inlineStr">
        <is>
          <t>TYSP</t>
        </is>
      </c>
      <c r="U108" s="2" t="n">
        <v>1</v>
      </c>
      <c r="V108" s="2" t="n">
        <v>1</v>
      </c>
      <c r="W108" s="2" t="n">
        <v>0</v>
      </c>
      <c r="X108" s="2" t="n">
        <v>0</v>
      </c>
      <c r="Y108" s="2" t="n">
        <v>1</v>
      </c>
      <c r="Z108" s="2" t="inlineStr"/>
      <c r="AA108" s="2" t="inlineStr"/>
      <c r="AB108" s="2" t="inlineStr">
        <is>
          <t>no pin; clustered at its hub region</t>
        </is>
      </c>
      <c r="AC108" s="2" t="inlineStr">
        <is>
          <t>A 74.5 megawatt center in Okeechobee County on the plan's existing facilities schedule [TYSP].</t>
        </is>
      </c>
    </row>
    <row r="109">
      <c r="A109" s="2" t="inlineStr">
        <is>
          <t>o_okeechobee</t>
        </is>
      </c>
      <c r="B109" s="2" t="inlineStr">
        <is>
          <t>Okeechobee Solar Energy Center</t>
        </is>
      </c>
      <c r="C109" s="2" t="inlineStr">
        <is>
          <t>business</t>
        </is>
      </c>
      <c r="D109" s="2" t="inlineStr"/>
      <c r="E109" s="2" t="inlineStr">
        <is>
          <t>Energy and land conversion</t>
        </is>
      </c>
      <c r="F109" s="2" t="inlineStr">
        <is>
          <t>Okeechobee County</t>
        </is>
      </c>
      <c r="G109" s="2" t="inlineStr">
        <is>
          <t>Okeechobee</t>
        </is>
      </c>
      <c r="H109" s="2" t="inlineStr"/>
      <c r="I109" s="2" t="inlineStr">
        <is>
          <t>publicly verified operating</t>
        </is>
      </c>
      <c r="J109" s="2" t="inlineStr"/>
      <c r="K109" s="2" t="n">
        <v>2020</v>
      </c>
      <c r="L109" s="2" t="inlineStr"/>
      <c r="M109" s="2" t="n">
        <v>2020</v>
      </c>
      <c r="N109" s="2" t="inlineStr">
        <is>
          <t>founding year</t>
        </is>
      </c>
      <c r="O109" s="2" t="inlineStr">
        <is>
          <t>operating solar center</t>
        </is>
      </c>
      <c r="P109" s="2" t="inlineStr"/>
      <c r="Q109" s="2" t="inlineStr">
        <is>
          <t>Operating; in service May 2020.</t>
        </is>
      </c>
      <c r="R109" s="2" t="inlineStr">
        <is>
          <t>12 September 2026</t>
        </is>
      </c>
      <c r="S109" s="2" t="inlineStr">
        <is>
          <t>High</t>
        </is>
      </c>
      <c r="T109" s="2" t="inlineStr">
        <is>
          <t>TYSP</t>
        </is>
      </c>
      <c r="U109" s="2" t="n">
        <v>1</v>
      </c>
      <c r="V109" s="2" t="n">
        <v>1</v>
      </c>
      <c r="W109" s="2" t="n">
        <v>0</v>
      </c>
      <c r="X109" s="2" t="n">
        <v>0</v>
      </c>
      <c r="Y109" s="2" t="n">
        <v>1</v>
      </c>
      <c r="Z109" s="2" t="inlineStr"/>
      <c r="AA109" s="2" t="inlineStr"/>
      <c r="AB109" s="2" t="inlineStr">
        <is>
          <t>no pin; clustered at its hub region</t>
        </is>
      </c>
      <c r="AC109" s="2" t="inlineStr">
        <is>
          <t>The first 74.5 megawatt center in Okeechobee County [TYSP].</t>
        </is>
      </c>
    </row>
    <row r="110">
      <c r="A110" s="2" t="inlineStr">
        <is>
          <t>corridoract</t>
        </is>
      </c>
      <c r="B110" s="2" t="inlineStr">
        <is>
          <t>Florida Wildlife Corridor Act</t>
        </is>
      </c>
      <c r="C110" s="2" t="inlineStr">
        <is>
          <t>event</t>
        </is>
      </c>
      <c r="D110" s="2" t="inlineStr"/>
      <c r="E110" s="2" t="inlineStr">
        <is>
          <t>Energy and land conversion</t>
        </is>
      </c>
      <c r="F110" s="2" t="inlineStr">
        <is>
          <t>statewide</t>
        </is>
      </c>
      <c r="G110" s="2" t="inlineStr">
        <is>
          <t>Outside the Heartland</t>
        </is>
      </c>
      <c r="H110" s="2" t="inlineStr"/>
      <c r="I110" s="2" t="inlineStr"/>
      <c r="J110" s="2" t="inlineStr"/>
      <c r="K110" s="2" t="n">
        <v>2021</v>
      </c>
      <c r="L110" s="2" t="inlineStr"/>
      <c r="M110" s="2" t="n">
        <v>2021</v>
      </c>
      <c r="N110" s="2" t="inlineStr">
        <is>
          <t>founding year</t>
        </is>
      </c>
      <c r="O110" s="2" t="inlineStr">
        <is>
          <t>the legal frame of the easement counterflow</t>
        </is>
      </c>
      <c r="P110" s="2" t="inlineStr"/>
      <c r="Q110" s="2" t="inlineStr">
        <is>
          <t>In force; Senate Bill 976 is signed 30 June 2021.</t>
        </is>
      </c>
      <c r="R110" s="2" t="inlineStr">
        <is>
          <t>12 September 2026</t>
        </is>
      </c>
      <c r="S110" s="2" t="inlineStr">
        <is>
          <t>High</t>
        </is>
      </c>
      <c r="T110" s="2" t="inlineStr">
        <is>
          <t>FLGOV21 FWCF</t>
        </is>
      </c>
      <c r="U110" s="2" t="n">
        <v>2</v>
      </c>
      <c r="V110" s="2" t="n">
        <v>2</v>
      </c>
      <c r="W110" s="2" t="n">
        <v>0.0009</v>
      </c>
      <c r="X110" s="2" t="n">
        <v>0</v>
      </c>
      <c r="Y110" s="2" t="n">
        <v>0</v>
      </c>
      <c r="Z110" s="2" t="inlineStr"/>
      <c r="AA110" s="2" t="inlineStr"/>
      <c r="AB110" s="2" t="inlineStr">
        <is>
          <t>no pin; clustered at its hub region</t>
        </is>
      </c>
      <c r="AC110" s="2" t="inlineStr">
        <is>
          <t>The act directs Florida Forever funding toward an 18 million acre corridor vision whose spine crosses all six Heartland counties, the frame for the region's ranch easements [FLGOV21][FWCF].</t>
        </is>
      </c>
    </row>
    <row r="111">
      <c r="A111" s="2" t="inlineStr">
        <is>
          <t>o_fortdrum</t>
        </is>
      </c>
      <c r="B111" s="2" t="inlineStr">
        <is>
          <t>Fort Drum Solar Energy Center</t>
        </is>
      </c>
      <c r="C111" s="2" t="inlineStr">
        <is>
          <t>business</t>
        </is>
      </c>
      <c r="D111" s="2" t="inlineStr"/>
      <c r="E111" s="2" t="inlineStr">
        <is>
          <t>Energy and land conversion</t>
        </is>
      </c>
      <c r="F111" s="2" t="inlineStr">
        <is>
          <t>Okeechobee County</t>
        </is>
      </c>
      <c r="G111" s="2" t="inlineStr">
        <is>
          <t>Okeechobee</t>
        </is>
      </c>
      <c r="H111" s="2" t="inlineStr"/>
      <c r="I111" s="2" t="inlineStr">
        <is>
          <t>publicly verified operating</t>
        </is>
      </c>
      <c r="J111" s="2" t="inlineStr"/>
      <c r="K111" s="2" t="n">
        <v>2021</v>
      </c>
      <c r="L111" s="2" t="inlineStr"/>
      <c r="M111" s="2" t="n">
        <v>2021</v>
      </c>
      <c r="N111" s="2" t="inlineStr">
        <is>
          <t>founding year</t>
        </is>
      </c>
      <c r="O111" s="2" t="inlineStr">
        <is>
          <t>operating solar center</t>
        </is>
      </c>
      <c r="P111" s="2" t="inlineStr"/>
      <c r="Q111" s="2" t="inlineStr">
        <is>
          <t>Operating; in service August 2021.</t>
        </is>
      </c>
      <c r="R111" s="2" t="inlineStr">
        <is>
          <t>12 September 2026</t>
        </is>
      </c>
      <c r="S111" s="2" t="inlineStr">
        <is>
          <t>High</t>
        </is>
      </c>
      <c r="T111" s="2" t="inlineStr">
        <is>
          <t>TYSP</t>
        </is>
      </c>
      <c r="U111" s="2" t="n">
        <v>1</v>
      </c>
      <c r="V111" s="2" t="n">
        <v>1</v>
      </c>
      <c r="W111" s="2" t="n">
        <v>0</v>
      </c>
      <c r="X111" s="2" t="n">
        <v>0</v>
      </c>
      <c r="Y111" s="2" t="n">
        <v>1</v>
      </c>
      <c r="Z111" s="2" t="inlineStr"/>
      <c r="AA111" s="2" t="inlineStr"/>
      <c r="AB111" s="2" t="inlineStr">
        <is>
          <t>no pin; clustered at its hub region</t>
        </is>
      </c>
      <c r="AC111" s="2" t="inlineStr">
        <is>
          <t>A 74.5 megawatt center in Okeechobee County on the plan's existing facilities schedule [TYSP].</t>
        </is>
      </c>
    </row>
    <row r="112">
      <c r="A112" s="2" t="inlineStr">
        <is>
          <t>o_rodeo</t>
        </is>
      </c>
      <c r="B112" s="2" t="inlineStr">
        <is>
          <t>Rodeo Solar Energy Center</t>
        </is>
      </c>
      <c r="C112" s="2" t="inlineStr">
        <is>
          <t>business</t>
        </is>
      </c>
      <c r="D112" s="2" t="inlineStr"/>
      <c r="E112" s="2" t="inlineStr">
        <is>
          <t>Energy and land conversion</t>
        </is>
      </c>
      <c r="F112" s="2" t="inlineStr">
        <is>
          <t>DeSoto County</t>
        </is>
      </c>
      <c r="G112" s="2" t="inlineStr">
        <is>
          <t>Peace River valley</t>
        </is>
      </c>
      <c r="H112" s="2" t="inlineStr"/>
      <c r="I112" s="2" t="inlineStr">
        <is>
          <t>publicly verified operating</t>
        </is>
      </c>
      <c r="J112" s="2" t="inlineStr"/>
      <c r="K112" s="2" t="n">
        <v>2021</v>
      </c>
      <c r="L112" s="2" t="inlineStr"/>
      <c r="M112" s="2" t="n">
        <v>2021</v>
      </c>
      <c r="N112" s="2" t="inlineStr">
        <is>
          <t>founding year</t>
        </is>
      </c>
      <c r="O112" s="2" t="inlineStr">
        <is>
          <t>operating solar center</t>
        </is>
      </c>
      <c r="P112" s="2" t="inlineStr"/>
      <c r="Q112" s="2" t="inlineStr">
        <is>
          <t>Operating; in service May 2021.</t>
        </is>
      </c>
      <c r="R112" s="2" t="inlineStr">
        <is>
          <t>12 September 2026</t>
        </is>
      </c>
      <c r="S112" s="2" t="inlineStr">
        <is>
          <t>High</t>
        </is>
      </c>
      <c r="T112" s="2" t="inlineStr">
        <is>
          <t>TYSP</t>
        </is>
      </c>
      <c r="U112" s="2" t="n">
        <v>1</v>
      </c>
      <c r="V112" s="2" t="n">
        <v>1</v>
      </c>
      <c r="W112" s="2" t="n">
        <v>0</v>
      </c>
      <c r="X112" s="2" t="n">
        <v>0</v>
      </c>
      <c r="Y112" s="2" t="n">
        <v>1</v>
      </c>
      <c r="Z112" s="2" t="inlineStr"/>
      <c r="AA112" s="2" t="inlineStr"/>
      <c r="AB112" s="2" t="inlineStr">
        <is>
          <t>no pin; clustered at its hub region</t>
        </is>
      </c>
      <c r="AC112" s="2" t="inlineStr">
        <is>
          <t>A 74.5 megawatt center in DeSoto County on the plan's existing facilities schedule [TYSP].</t>
        </is>
      </c>
    </row>
    <row r="113">
      <c r="A113" s="2" t="inlineStr">
        <is>
          <t>o_ghostorchid</t>
        </is>
      </c>
      <c r="B113" s="2" t="inlineStr">
        <is>
          <t>Ghost Orchid Solar Energy Center</t>
        </is>
      </c>
      <c r="C113" s="2" t="inlineStr">
        <is>
          <t>business</t>
        </is>
      </c>
      <c r="D113" s="2" t="inlineStr"/>
      <c r="E113" s="2" t="inlineStr">
        <is>
          <t>Energy and land conversion</t>
        </is>
      </c>
      <c r="F113" s="2" t="inlineStr">
        <is>
          <t>Hendry County</t>
        </is>
      </c>
      <c r="G113" s="2" t="inlineStr">
        <is>
          <t>The Glades</t>
        </is>
      </c>
      <c r="H113" s="2" t="inlineStr"/>
      <c r="I113" s="2" t="inlineStr">
        <is>
          <t>publicly verified operating</t>
        </is>
      </c>
      <c r="J113" s="2" t="inlineStr"/>
      <c r="K113" s="2" t="n">
        <v>2022</v>
      </c>
      <c r="L113" s="2" t="inlineStr"/>
      <c r="M113" s="2" t="n">
        <v>2022</v>
      </c>
      <c r="N113" s="2" t="inlineStr">
        <is>
          <t>founding year</t>
        </is>
      </c>
      <c r="O113" s="2" t="inlineStr">
        <is>
          <t>operating solar center</t>
        </is>
      </c>
      <c r="P113" s="2" t="inlineStr"/>
      <c r="Q113" s="2" t="inlineStr">
        <is>
          <t>Operating; in service January 2022.</t>
        </is>
      </c>
      <c r="R113" s="2" t="inlineStr">
        <is>
          <t>12 September 2026</t>
        </is>
      </c>
      <c r="S113" s="2" t="inlineStr">
        <is>
          <t>High</t>
        </is>
      </c>
      <c r="T113" s="2" t="inlineStr">
        <is>
          <t>TYSP FPL50</t>
        </is>
      </c>
      <c r="U113" s="2" t="n">
        <v>1</v>
      </c>
      <c r="V113" s="2" t="n">
        <v>1</v>
      </c>
      <c r="W113" s="2" t="n">
        <v>0</v>
      </c>
      <c r="X113" s="2" t="n">
        <v>0</v>
      </c>
      <c r="Y113" s="2" t="n">
        <v>1</v>
      </c>
      <c r="Z113" s="2" t="inlineStr"/>
      <c r="AA113" s="2" t="inlineStr"/>
      <c r="AB113" s="2" t="inlineStr">
        <is>
          <t>no pin; clustered at its hub region</t>
        </is>
      </c>
      <c r="AC113" s="2" t="inlineStr">
        <is>
          <t>Opened with Sawgrass among the eight centers of FPL's February 2022 milestone of 50 statewide [TYSP][FPL50].</t>
        </is>
      </c>
    </row>
    <row r="114">
      <c r="A114" s="2" t="inlineStr">
        <is>
          <t>residentialwave</t>
        </is>
      </c>
      <c r="B114" s="2" t="inlineStr">
        <is>
          <t>Highlands County residential wave</t>
        </is>
      </c>
      <c r="C114" s="2" t="inlineStr">
        <is>
          <t>event</t>
        </is>
      </c>
      <c r="D114" s="2" t="inlineStr"/>
      <c r="E114" s="2" t="inlineStr">
        <is>
          <t>Energy and land conversion</t>
        </is>
      </c>
      <c r="F114" s="2" t="inlineStr">
        <is>
          <t>Sebring and Avon Park, Highlands County</t>
        </is>
      </c>
      <c r="G114" s="2" t="inlineStr">
        <is>
          <t>The Ridge</t>
        </is>
      </c>
      <c r="H114" s="2" t="inlineStr"/>
      <c r="I114" s="2" t="inlineStr"/>
      <c r="J114" s="2" t="inlineStr"/>
      <c r="K114" s="2" t="n">
        <v>2022</v>
      </c>
      <c r="L114" s="2" t="inlineStr"/>
      <c r="M114" s="2" t="n">
        <v>2022</v>
      </c>
      <c r="N114" s="2" t="inlineStr">
        <is>
          <t>founding year</t>
        </is>
      </c>
      <c r="O114" s="2" t="inlineStr">
        <is>
          <t>the first new communities since 2007, as reported</t>
        </is>
      </c>
      <c r="P114" s="2" t="inlineStr"/>
      <c r="Q114" s="2" t="inlineStr">
        <is>
          <t>Approvals and sitework proceed on former golf, grove and ranch parcels around Sebring and Avon Park.</t>
        </is>
      </c>
      <c r="R114" s="2" t="inlineStr">
        <is>
          <t>12 September 2026</t>
        </is>
      </c>
      <c r="S114" s="2" t="inlineStr">
        <is>
          <t>Medium</t>
        </is>
      </c>
      <c r="T114" s="2" t="inlineStr">
        <is>
          <t>HNSG</t>
        </is>
      </c>
      <c r="U114" s="2" t="n">
        <v>2</v>
      </c>
      <c r="V114" s="2" t="n">
        <v>2</v>
      </c>
      <c r="W114" s="2" t="n">
        <v>0.0003</v>
      </c>
      <c r="X114" s="2" t="n">
        <v>0</v>
      </c>
      <c r="Y114" s="2" t="n">
        <v>0</v>
      </c>
      <c r="Z114" s="2" t="inlineStr"/>
      <c r="AA114" s="2" t="inlineStr"/>
      <c r="AB114" s="2" t="inlineStr">
        <is>
          <t>no pin; clustered at its hub region</t>
        </is>
      </c>
      <c r="AC114" s="2" t="inlineStr">
        <is>
          <t>County press describes a Century Companies community of 330 lots as the first new community since 2007, approvals on the former Kenilworth Lodge golf course, a 275 apartment proposal on Sebring Parkway and more than 300 houses approved at Avon Park [HNSG].</t>
        </is>
      </c>
    </row>
    <row r="115">
      <c r="A115" s="2" t="inlineStr">
        <is>
          <t>fisheatingeasement</t>
        </is>
      </c>
      <c r="B115" s="2" t="inlineStr">
        <is>
          <t>Lykes Fisheating Creek easements</t>
        </is>
      </c>
      <c r="C115" s="2" t="inlineStr">
        <is>
          <t>event</t>
        </is>
      </c>
      <c r="D115" s="2" t="inlineStr"/>
      <c r="E115" s="2" t="inlineStr">
        <is>
          <t>Energy and land conversion</t>
        </is>
      </c>
      <c r="F115" s="2" t="inlineStr">
        <is>
          <t>Glades County</t>
        </is>
      </c>
      <c r="G115" s="2" t="inlineStr">
        <is>
          <t>The Glades</t>
        </is>
      </c>
      <c r="H115" s="2" t="inlineStr"/>
      <c r="I115" s="2" t="inlineStr"/>
      <c r="J115" s="2" t="inlineStr"/>
      <c r="K115" s="2" t="n">
        <v>2022</v>
      </c>
      <c r="L115" s="2" t="inlineStr"/>
      <c r="M115" s="2" t="n">
        <v>2022</v>
      </c>
      <c r="N115" s="2" t="inlineStr">
        <is>
          <t>founding year</t>
        </is>
      </c>
      <c r="O115" s="2" t="inlineStr">
        <is>
          <t>the ranch under easement</t>
        </is>
      </c>
      <c r="P115" s="2" t="inlineStr"/>
      <c r="Q115" s="2" t="inlineStr">
        <is>
          <t>Completed; the 2022 easement covers 6,864 acres and the 2023 board item about 10,464 acres of the Lykes ranch.</t>
        </is>
      </c>
      <c r="R115" s="2" t="inlineStr">
        <is>
          <t>12 September 2026</t>
        </is>
      </c>
      <c r="S115" s="2" t="inlineStr">
        <is>
          <t>High</t>
        </is>
      </c>
      <c r="T115" s="2" t="inlineStr">
        <is>
          <t>DEPFC DEPFCE SEAGL</t>
        </is>
      </c>
      <c r="U115" s="2" t="n">
        <v>3</v>
      </c>
      <c r="V115" s="2" t="n">
        <v>3</v>
      </c>
      <c r="W115" s="2" t="n">
        <v>0.0147</v>
      </c>
      <c r="X115" s="2" t="n">
        <v>0</v>
      </c>
      <c r="Y115" s="2" t="n">
        <v>0.6667</v>
      </c>
      <c r="Z115" s="2" t="inlineStr"/>
      <c r="AA115" s="2" t="inlineStr"/>
      <c r="AB115" s="2" t="inlineStr">
        <is>
          <t>no pin; clustered at its hub region</t>
        </is>
      </c>
      <c r="AC115" s="2" t="inlineStr">
        <is>
          <t>The Cabinet backs a 6,864 acre, 10.6 million dollar Lykes easement in the Fisheating Creek basin in March 2022, and the trustees take up a further easement of about 10,464 acres in May 2023 within the Fisheating Creek Ecosystem project [SEAGL][DEPFC][DEPFCE].</t>
        </is>
      </c>
    </row>
    <row r="116">
      <c r="A116" s="2" t="inlineStr">
        <is>
          <t>sawgrass</t>
        </is>
      </c>
      <c r="B116" s="2" t="inlineStr">
        <is>
          <t>Sawgrass Solar Energy Center</t>
        </is>
      </c>
      <c r="C116" s="2" t="inlineStr">
        <is>
          <t>business</t>
        </is>
      </c>
      <c r="D116" s="2" t="inlineStr"/>
      <c r="E116" s="2" t="inlineStr">
        <is>
          <t>Energy and land conversion</t>
        </is>
      </c>
      <c r="F116" s="2" t="inlineStr">
        <is>
          <t>Clewiston area, Hendry County</t>
        </is>
      </c>
      <c r="G116" s="2" t="inlineStr">
        <is>
          <t>The Glades</t>
        </is>
      </c>
      <c r="H116" s="2" t="inlineStr"/>
      <c r="I116" s="2" t="inlineStr">
        <is>
          <t>publicly verified operating</t>
        </is>
      </c>
      <c r="J116" s="2" t="inlineStr"/>
      <c r="K116" s="2" t="n">
        <v>2022</v>
      </c>
      <c r="L116" s="2" t="inlineStr"/>
      <c r="M116" s="2" t="n">
        <v>2022</v>
      </c>
      <c r="N116" s="2" t="inlineStr">
        <is>
          <t>founding year</t>
        </is>
      </c>
      <c r="O116" s="2" t="inlineStr">
        <is>
          <t>a section of ranchland turned solar</t>
        </is>
      </c>
      <c r="P116" s="2" t="inlineStr"/>
      <c r="Q116" s="2" t="inlineStr">
        <is>
          <t>Operating since January 2022.</t>
        </is>
      </c>
      <c r="R116" s="2" t="inlineStr">
        <is>
          <t>12 September 2026</t>
        </is>
      </c>
      <c r="S116" s="2" t="inlineStr">
        <is>
          <t>High</t>
        </is>
      </c>
      <c r="T116" s="2" t="inlineStr">
        <is>
          <t>FPLS TYSP FPL50</t>
        </is>
      </c>
      <c r="U116" s="2" t="n">
        <v>1</v>
      </c>
      <c r="V116" s="2" t="n">
        <v>1</v>
      </c>
      <c r="W116" s="2" t="n">
        <v>0</v>
      </c>
      <c r="X116" s="2" t="n">
        <v>0</v>
      </c>
      <c r="Y116" s="2" t="n">
        <v>1</v>
      </c>
      <c r="Z116" s="2" t="inlineStr"/>
      <c r="AA116" s="2" t="inlineStr"/>
      <c r="AB116" s="2" t="inlineStr">
        <is>
          <t>no pin; clustered at its hub region</t>
        </is>
      </c>
      <c r="AC116" s="2" t="inlineStr">
        <is>
          <t>The 74.5 megawatt center occupies a 605 acre property near Clewiston, one of the eight centers FPL opens on 1 February 2022 at its milestone of 50 statewide [FPLS][FPL50][TYSP].</t>
        </is>
      </c>
    </row>
    <row r="117">
      <c r="A117" s="2" t="inlineStr">
        <is>
          <t>blueheadeasement</t>
        </is>
      </c>
      <c r="B117" s="2" t="inlineStr">
        <is>
          <t>Blue Head Ranch conservation easement</t>
        </is>
      </c>
      <c r="C117" s="2" t="inlineStr">
        <is>
          <t>event</t>
        </is>
      </c>
      <c r="D117" s="2" t="inlineStr"/>
      <c r="E117" s="2" t="inlineStr">
        <is>
          <t>Energy and land conversion</t>
        </is>
      </c>
      <c r="F117" s="2" t="inlineStr">
        <is>
          <t>Highlands County</t>
        </is>
      </c>
      <c r="G117" s="2" t="inlineStr">
        <is>
          <t>The Ridge</t>
        </is>
      </c>
      <c r="H117" s="2" t="inlineStr"/>
      <c r="I117" s="2" t="inlineStr"/>
      <c r="J117" s="2" t="inlineStr"/>
      <c r="K117" s="2" t="n">
        <v>2023</v>
      </c>
      <c r="L117" s="2" t="inlineStr"/>
      <c r="M117" s="2" t="n">
        <v>2023</v>
      </c>
      <c r="N117" s="2" t="inlineStr">
        <is>
          <t>founding year</t>
        </is>
      </c>
      <c r="O117" s="2" t="inlineStr">
        <is>
          <t>the corridor reaches the 90 Mile Prairie</t>
        </is>
      </c>
      <c r="P117" s="2" t="inlineStr"/>
      <c r="Q117" s="2" t="inlineStr">
        <is>
          <t>Completed; about 1,291 acres acquired in 2023 inside the 43,051 acre Florida Forever project.</t>
        </is>
      </c>
      <c r="R117" s="2" t="inlineStr">
        <is>
          <t>12 September 2026</t>
        </is>
      </c>
      <c r="S117" s="2" t="inlineStr">
        <is>
          <t>High</t>
        </is>
      </c>
      <c r="T117" s="2" t="inlineStr">
        <is>
          <t>DEPBH FLGOV23</t>
        </is>
      </c>
      <c r="U117" s="2" t="n">
        <v>3</v>
      </c>
      <c r="V117" s="2" t="n">
        <v>3</v>
      </c>
      <c r="W117" s="2" t="n">
        <v>0.0058</v>
      </c>
      <c r="X117" s="2" t="n">
        <v>0</v>
      </c>
      <c r="Y117" s="2" t="n">
        <v>0.6667</v>
      </c>
      <c r="Z117" s="2" t="inlineStr"/>
      <c r="AA117" s="2" t="inlineStr"/>
      <c r="AB117" s="2" t="inlineStr">
        <is>
          <t>no pin; clustered at its hub region</t>
        </is>
      </c>
      <c r="AC117" s="2" t="inlineStr">
        <is>
          <t>The Governor and Cabinet approve the easement on 14 March 2023 within a 46.6 million dollar five property approval; the state and DEP figures differ slightly at 1,285 and 1,291 acres, both recorded [FLGOV23][DEPBH].</t>
        </is>
      </c>
    </row>
    <row r="118">
      <c r="A118" s="2" t="inlineStr">
        <is>
          <t>o_cavendish</t>
        </is>
      </c>
      <c r="B118" s="2" t="inlineStr">
        <is>
          <t>Cavendish Solar Energy Center</t>
        </is>
      </c>
      <c r="C118" s="2" t="inlineStr">
        <is>
          <t>business</t>
        </is>
      </c>
      <c r="D118" s="2" t="inlineStr"/>
      <c r="E118" s="2" t="inlineStr">
        <is>
          <t>Energy and land conversion</t>
        </is>
      </c>
      <c r="F118" s="2" t="inlineStr">
        <is>
          <t>Okeechobee County</t>
        </is>
      </c>
      <c r="G118" s="2" t="inlineStr">
        <is>
          <t>Okeechobee</t>
        </is>
      </c>
      <c r="H118" s="2" t="inlineStr"/>
      <c r="I118" s="2" t="inlineStr">
        <is>
          <t>publicly verified operating</t>
        </is>
      </c>
      <c r="J118" s="2" t="inlineStr"/>
      <c r="K118" s="2" t="n">
        <v>2023</v>
      </c>
      <c r="L118" s="2" t="inlineStr"/>
      <c r="M118" s="2" t="n">
        <v>2023</v>
      </c>
      <c r="N118" s="2" t="inlineStr">
        <is>
          <t>founding year</t>
        </is>
      </c>
      <c r="O118" s="2" t="inlineStr">
        <is>
          <t>operating solar center</t>
        </is>
      </c>
      <c r="P118" s="2" t="inlineStr"/>
      <c r="Q118" s="2" t="inlineStr">
        <is>
          <t>Operating; in service January 2023.</t>
        </is>
      </c>
      <c r="R118" s="2" t="inlineStr">
        <is>
          <t>12 September 2026</t>
        </is>
      </c>
      <c r="S118" s="2" t="inlineStr">
        <is>
          <t>High</t>
        </is>
      </c>
      <c r="T118" s="2" t="inlineStr">
        <is>
          <t>TYSP</t>
        </is>
      </c>
      <c r="U118" s="2" t="n">
        <v>1</v>
      </c>
      <c r="V118" s="2" t="n">
        <v>1</v>
      </c>
      <c r="W118" s="2" t="n">
        <v>0</v>
      </c>
      <c r="X118" s="2" t="n">
        <v>0</v>
      </c>
      <c r="Y118" s="2" t="n">
        <v>1</v>
      </c>
      <c r="Z118" s="2" t="inlineStr"/>
      <c r="AA118" s="2" t="inlineStr"/>
      <c r="AB118" s="2" t="inlineStr">
        <is>
          <t>no pin; clustered at its hub region</t>
        </is>
      </c>
      <c r="AC118" s="2" t="inlineStr">
        <is>
          <t>A 74.5 megawatt center in Okeechobee County on the plan's existing facilities schedule [TYSP].</t>
        </is>
      </c>
    </row>
    <row r="119">
      <c r="A119" s="2" t="inlineStr">
        <is>
          <t>o_beautyberry</t>
        </is>
      </c>
      <c r="B119" s="2" t="inlineStr">
        <is>
          <t>Beautyberry Solar Energy Center</t>
        </is>
      </c>
      <c r="C119" s="2" t="inlineStr">
        <is>
          <t>business</t>
        </is>
      </c>
      <c r="D119" s="2" t="inlineStr"/>
      <c r="E119" s="2" t="inlineStr">
        <is>
          <t>Energy and land conversion</t>
        </is>
      </c>
      <c r="F119" s="2" t="inlineStr">
        <is>
          <t>Hendry County</t>
        </is>
      </c>
      <c r="G119" s="2" t="inlineStr">
        <is>
          <t>The Glades</t>
        </is>
      </c>
      <c r="H119" s="2" t="inlineStr"/>
      <c r="I119" s="2" t="inlineStr">
        <is>
          <t>publicly verified operating</t>
        </is>
      </c>
      <c r="J119" s="2" t="inlineStr"/>
      <c r="K119" s="2" t="n">
        <v>2024</v>
      </c>
      <c r="L119" s="2" t="inlineStr"/>
      <c r="M119" s="2" t="n">
        <v>2024</v>
      </c>
      <c r="N119" s="2" t="inlineStr">
        <is>
          <t>founding year</t>
        </is>
      </c>
      <c r="O119" s="2" t="inlineStr">
        <is>
          <t>operating solar center</t>
        </is>
      </c>
      <c r="P119" s="2" t="inlineStr"/>
      <c r="Q119" s="2" t="inlineStr">
        <is>
          <t>Operating; in service January 2024.</t>
        </is>
      </c>
      <c r="R119" s="2" t="inlineStr">
        <is>
          <t>12 September 2026</t>
        </is>
      </c>
      <c r="S119" s="2" t="inlineStr">
        <is>
          <t>High</t>
        </is>
      </c>
      <c r="T119" s="2" t="inlineStr">
        <is>
          <t>TYSP</t>
        </is>
      </c>
      <c r="U119" s="2" t="n">
        <v>1</v>
      </c>
      <c r="V119" s="2" t="n">
        <v>1</v>
      </c>
      <c r="W119" s="2" t="n">
        <v>0</v>
      </c>
      <c r="X119" s="2" t="n">
        <v>0</v>
      </c>
      <c r="Y119" s="2" t="n">
        <v>1</v>
      </c>
      <c r="Z119" s="2" t="inlineStr"/>
      <c r="AA119" s="2" t="inlineStr"/>
      <c r="AB119" s="2" t="inlineStr">
        <is>
          <t>no pin; clustered at its hub region</t>
        </is>
      </c>
      <c r="AC119" s="2" t="inlineStr">
        <is>
          <t>A 74.5 megawatt center in Hendry County on the plan's existing facilities schedule [TYSP].</t>
        </is>
      </c>
    </row>
    <row r="120">
      <c r="A120" s="2" t="inlineStr">
        <is>
          <t>o_caloosahatchee</t>
        </is>
      </c>
      <c r="B120" s="2" t="inlineStr">
        <is>
          <t>Caloosahatchee Solar Energy Center</t>
        </is>
      </c>
      <c r="C120" s="2" t="inlineStr">
        <is>
          <t>business</t>
        </is>
      </c>
      <c r="D120" s="2" t="inlineStr"/>
      <c r="E120" s="2" t="inlineStr">
        <is>
          <t>Energy and land conversion</t>
        </is>
      </c>
      <c r="F120" s="2" t="inlineStr">
        <is>
          <t>Hendry County</t>
        </is>
      </c>
      <c r="G120" s="2" t="inlineStr">
        <is>
          <t>The Glades</t>
        </is>
      </c>
      <c r="H120" s="2" t="inlineStr"/>
      <c r="I120" s="2" t="inlineStr">
        <is>
          <t>publicly verified operating</t>
        </is>
      </c>
      <c r="J120" s="2" t="inlineStr"/>
      <c r="K120" s="2" t="n">
        <v>2024</v>
      </c>
      <c r="L120" s="2" t="inlineStr"/>
      <c r="M120" s="2" t="n">
        <v>2024</v>
      </c>
      <c r="N120" s="2" t="inlineStr">
        <is>
          <t>founding year</t>
        </is>
      </c>
      <c r="O120" s="2" t="inlineStr">
        <is>
          <t>operating solar center</t>
        </is>
      </c>
      <c r="P120" s="2" t="inlineStr"/>
      <c r="Q120" s="2" t="inlineStr">
        <is>
          <t>Operating; in service January 2024.</t>
        </is>
      </c>
      <c r="R120" s="2" t="inlineStr">
        <is>
          <t>12 September 2026</t>
        </is>
      </c>
      <c r="S120" s="2" t="inlineStr">
        <is>
          <t>High</t>
        </is>
      </c>
      <c r="T120" s="2" t="inlineStr">
        <is>
          <t>TYSP</t>
        </is>
      </c>
      <c r="U120" s="2" t="n">
        <v>1</v>
      </c>
      <c r="V120" s="2" t="n">
        <v>1</v>
      </c>
      <c r="W120" s="2" t="n">
        <v>0</v>
      </c>
      <c r="X120" s="2" t="n">
        <v>0</v>
      </c>
      <c r="Y120" s="2" t="n">
        <v>1</v>
      </c>
      <c r="Z120" s="2" t="inlineStr"/>
      <c r="AA120" s="2" t="inlineStr"/>
      <c r="AB120" s="2" t="inlineStr">
        <is>
          <t>no pin; clustered at its hub region</t>
        </is>
      </c>
      <c r="AC120" s="2" t="inlineStr">
        <is>
          <t>A 74.5 megawatt center in Hendry County on the plan's existing facilities schedule [TYSP].</t>
        </is>
      </c>
    </row>
    <row r="121">
      <c r="A121" s="2" t="inlineStr">
        <is>
          <t>o_hawthornecreek</t>
        </is>
      </c>
      <c r="B121" s="2" t="inlineStr">
        <is>
          <t>Hawthorne Creek Solar Energy Center</t>
        </is>
      </c>
      <c r="C121" s="2" t="inlineStr">
        <is>
          <t>business</t>
        </is>
      </c>
      <c r="D121" s="2" t="inlineStr"/>
      <c r="E121" s="2" t="inlineStr">
        <is>
          <t>Energy and land conversion</t>
        </is>
      </c>
      <c r="F121" s="2" t="inlineStr">
        <is>
          <t>DeSoto County</t>
        </is>
      </c>
      <c r="G121" s="2" t="inlineStr">
        <is>
          <t>Peace River valley</t>
        </is>
      </c>
      <c r="H121" s="2" t="inlineStr"/>
      <c r="I121" s="2" t="inlineStr">
        <is>
          <t>publicly verified operating</t>
        </is>
      </c>
      <c r="J121" s="2" t="inlineStr"/>
      <c r="K121" s="2" t="n">
        <v>2024</v>
      </c>
      <c r="L121" s="2" t="inlineStr"/>
      <c r="M121" s="2" t="n">
        <v>2024</v>
      </c>
      <c r="N121" s="2" t="inlineStr">
        <is>
          <t>founding year</t>
        </is>
      </c>
      <c r="O121" s="2" t="inlineStr">
        <is>
          <t>operating solar center</t>
        </is>
      </c>
      <c r="P121" s="2" t="inlineStr"/>
      <c r="Q121" s="2" t="inlineStr">
        <is>
          <t>Operating; in service March 2024.</t>
        </is>
      </c>
      <c r="R121" s="2" t="inlineStr">
        <is>
          <t>12 September 2026</t>
        </is>
      </c>
      <c r="S121" s="2" t="inlineStr">
        <is>
          <t>High</t>
        </is>
      </c>
      <c r="T121" s="2" t="inlineStr">
        <is>
          <t>TYSP</t>
        </is>
      </c>
      <c r="U121" s="2" t="n">
        <v>1</v>
      </c>
      <c r="V121" s="2" t="n">
        <v>1</v>
      </c>
      <c r="W121" s="2" t="n">
        <v>0</v>
      </c>
      <c r="X121" s="2" t="n">
        <v>0</v>
      </c>
      <c r="Y121" s="2" t="n">
        <v>1</v>
      </c>
      <c r="Z121" s="2" t="inlineStr"/>
      <c r="AA121" s="2" t="inlineStr"/>
      <c r="AB121" s="2" t="inlineStr">
        <is>
          <t>no pin; clustered at its hub region</t>
        </is>
      </c>
      <c r="AC121" s="2" t="inlineStr">
        <is>
          <t>A 74.5 megawatt center in DeSoto County on the plan's existing facilities schedule [TYSP].</t>
        </is>
      </c>
    </row>
    <row r="122">
      <c r="A122" s="2" t="inlineStr">
        <is>
          <t>o_hendryisles</t>
        </is>
      </c>
      <c r="B122" s="2" t="inlineStr">
        <is>
          <t>Hendry Isles Solar Energy Center</t>
        </is>
      </c>
      <c r="C122" s="2" t="inlineStr">
        <is>
          <t>business</t>
        </is>
      </c>
      <c r="D122" s="2" t="inlineStr"/>
      <c r="E122" s="2" t="inlineStr">
        <is>
          <t>Energy and land conversion</t>
        </is>
      </c>
      <c r="F122" s="2" t="inlineStr">
        <is>
          <t>Hendry County</t>
        </is>
      </c>
      <c r="G122" s="2" t="inlineStr">
        <is>
          <t>The Glades</t>
        </is>
      </c>
      <c r="H122" s="2" t="inlineStr"/>
      <c r="I122" s="2" t="inlineStr">
        <is>
          <t>publicly verified operating</t>
        </is>
      </c>
      <c r="J122" s="2" t="inlineStr"/>
      <c r="K122" s="2" t="n">
        <v>2024</v>
      </c>
      <c r="L122" s="2" t="inlineStr"/>
      <c r="M122" s="2" t="n">
        <v>2024</v>
      </c>
      <c r="N122" s="2" t="inlineStr">
        <is>
          <t>founding year</t>
        </is>
      </c>
      <c r="O122" s="2" t="inlineStr">
        <is>
          <t>operating solar center</t>
        </is>
      </c>
      <c r="P122" s="2" t="inlineStr"/>
      <c r="Q122" s="2" t="inlineStr">
        <is>
          <t>Operating; in service November 2024.</t>
        </is>
      </c>
      <c r="R122" s="2" t="inlineStr">
        <is>
          <t>12 September 2026</t>
        </is>
      </c>
      <c r="S122" s="2" t="inlineStr">
        <is>
          <t>High</t>
        </is>
      </c>
      <c r="T122" s="2" t="inlineStr">
        <is>
          <t>TYSP</t>
        </is>
      </c>
      <c r="U122" s="2" t="n">
        <v>1</v>
      </c>
      <c r="V122" s="2" t="n">
        <v>1</v>
      </c>
      <c r="W122" s="2" t="n">
        <v>0</v>
      </c>
      <c r="X122" s="2" t="n">
        <v>0</v>
      </c>
      <c r="Y122" s="2" t="n">
        <v>1</v>
      </c>
      <c r="Z122" s="2" t="inlineStr"/>
      <c r="AA122" s="2" t="inlineStr"/>
      <c r="AB122" s="2" t="inlineStr">
        <is>
          <t>no pin; clustered at its hub region</t>
        </is>
      </c>
      <c r="AC122" s="2" t="inlineStr">
        <is>
          <t>The eighth FPL center in Hendry County; the plan lists no FPL generation in Glades County [TYSP].</t>
        </is>
      </c>
    </row>
    <row r="123">
      <c r="A123" s="2" t="inlineStr">
        <is>
          <t>o_honeybell</t>
        </is>
      </c>
      <c r="B123" s="2" t="inlineStr">
        <is>
          <t>Honeybell Solar Energy Center</t>
        </is>
      </c>
      <c r="C123" s="2" t="inlineStr">
        <is>
          <t>business</t>
        </is>
      </c>
      <c r="D123" s="2" t="inlineStr"/>
      <c r="E123" s="2" t="inlineStr">
        <is>
          <t>Energy and land conversion</t>
        </is>
      </c>
      <c r="F123" s="2" t="inlineStr">
        <is>
          <t>Okeechobee County</t>
        </is>
      </c>
      <c r="G123" s="2" t="inlineStr">
        <is>
          <t>Okeechobee</t>
        </is>
      </c>
      <c r="H123" s="2" t="inlineStr"/>
      <c r="I123" s="2" t="inlineStr">
        <is>
          <t>publicly verified operating</t>
        </is>
      </c>
      <c r="J123" s="2" t="inlineStr"/>
      <c r="K123" s="2" t="n">
        <v>2024</v>
      </c>
      <c r="L123" s="2" t="inlineStr"/>
      <c r="M123" s="2" t="n">
        <v>2024</v>
      </c>
      <c r="N123" s="2" t="inlineStr">
        <is>
          <t>founding year</t>
        </is>
      </c>
      <c r="O123" s="2" t="inlineStr">
        <is>
          <t>operating solar center</t>
        </is>
      </c>
      <c r="P123" s="2" t="inlineStr"/>
      <c r="Q123" s="2" t="inlineStr">
        <is>
          <t>Operating; in service November 2024.</t>
        </is>
      </c>
      <c r="R123" s="2" t="inlineStr">
        <is>
          <t>12 September 2026</t>
        </is>
      </c>
      <c r="S123" s="2" t="inlineStr">
        <is>
          <t>High</t>
        </is>
      </c>
      <c r="T123" s="2" t="inlineStr">
        <is>
          <t>TYSP</t>
        </is>
      </c>
      <c r="U123" s="2" t="n">
        <v>1</v>
      </c>
      <c r="V123" s="2" t="n">
        <v>1</v>
      </c>
      <c r="W123" s="2" t="n">
        <v>0</v>
      </c>
      <c r="X123" s="2" t="n">
        <v>0</v>
      </c>
      <c r="Y123" s="2" t="n">
        <v>1</v>
      </c>
      <c r="Z123" s="2" t="inlineStr"/>
      <c r="AA123" s="2" t="inlineStr"/>
      <c r="AB123" s="2" t="inlineStr">
        <is>
          <t>no pin; clustered at its hub region</t>
        </is>
      </c>
      <c r="AC123" s="2" t="inlineStr">
        <is>
          <t>A 74.5 megawatt center named for a citrus variety, built on the north shore [TYSP].</t>
        </is>
      </c>
    </row>
    <row r="124">
      <c r="A124" s="2" t="inlineStr">
        <is>
          <t>o_prairiecreek</t>
        </is>
      </c>
      <c r="B124" s="2" t="inlineStr">
        <is>
          <t>Prairie Creek Solar Energy Center</t>
        </is>
      </c>
      <c r="C124" s="2" t="inlineStr">
        <is>
          <t>business</t>
        </is>
      </c>
      <c r="D124" s="2" t="inlineStr"/>
      <c r="E124" s="2" t="inlineStr">
        <is>
          <t>Energy and land conversion</t>
        </is>
      </c>
      <c r="F124" s="2" t="inlineStr">
        <is>
          <t>DeSoto County</t>
        </is>
      </c>
      <c r="G124" s="2" t="inlineStr">
        <is>
          <t>Peace River valley</t>
        </is>
      </c>
      <c r="H124" s="2" t="inlineStr"/>
      <c r="I124" s="2" t="inlineStr">
        <is>
          <t>publicly verified operating</t>
        </is>
      </c>
      <c r="J124" s="2" t="inlineStr"/>
      <c r="K124" s="2" t="n">
        <v>2024</v>
      </c>
      <c r="L124" s="2" t="inlineStr"/>
      <c r="M124" s="2" t="n">
        <v>2024</v>
      </c>
      <c r="N124" s="2" t="inlineStr">
        <is>
          <t>founding year</t>
        </is>
      </c>
      <c r="O124" s="2" t="inlineStr">
        <is>
          <t>operating solar center</t>
        </is>
      </c>
      <c r="P124" s="2" t="inlineStr"/>
      <c r="Q124" s="2" t="inlineStr">
        <is>
          <t>Operating; in service January 2024.</t>
        </is>
      </c>
      <c r="R124" s="2" t="inlineStr">
        <is>
          <t>12 September 2026</t>
        </is>
      </c>
      <c r="S124" s="2" t="inlineStr">
        <is>
          <t>High</t>
        </is>
      </c>
      <c r="T124" s="2" t="inlineStr">
        <is>
          <t>TYSP</t>
        </is>
      </c>
      <c r="U124" s="2" t="n">
        <v>1</v>
      </c>
      <c r="V124" s="2" t="n">
        <v>1</v>
      </c>
      <c r="W124" s="2" t="n">
        <v>0</v>
      </c>
      <c r="X124" s="2" t="n">
        <v>0</v>
      </c>
      <c r="Y124" s="2" t="n">
        <v>1</v>
      </c>
      <c r="Z124" s="2" t="inlineStr"/>
      <c r="AA124" s="2" t="inlineStr"/>
      <c r="AB124" s="2" t="inlineStr">
        <is>
          <t>no pin; clustered at its hub region</t>
        </is>
      </c>
      <c r="AC124" s="2" t="inlineStr">
        <is>
          <t>A 74.5 megawatt center in DeSoto County on the plan's existing facilities schedule [TYSP].</t>
        </is>
      </c>
    </row>
    <row r="125">
      <c r="A125" s="2" t="inlineStr">
        <is>
          <t>o_woodyard</t>
        </is>
      </c>
      <c r="B125" s="2" t="inlineStr">
        <is>
          <t>Woodyard Solar Energy Center</t>
        </is>
      </c>
      <c r="C125" s="2" t="inlineStr">
        <is>
          <t>business</t>
        </is>
      </c>
      <c r="D125" s="2" t="inlineStr"/>
      <c r="E125" s="2" t="inlineStr">
        <is>
          <t>Energy and land conversion</t>
        </is>
      </c>
      <c r="F125" s="2" t="inlineStr">
        <is>
          <t>Hendry County</t>
        </is>
      </c>
      <c r="G125" s="2" t="inlineStr">
        <is>
          <t>The Glades</t>
        </is>
      </c>
      <c r="H125" s="2" t="inlineStr"/>
      <c r="I125" s="2" t="inlineStr">
        <is>
          <t>publicly verified operating</t>
        </is>
      </c>
      <c r="J125" s="2" t="inlineStr"/>
      <c r="K125" s="2" t="n">
        <v>2024</v>
      </c>
      <c r="L125" s="2" t="inlineStr"/>
      <c r="M125" s="2" t="n">
        <v>2024</v>
      </c>
      <c r="N125" s="2" t="inlineStr">
        <is>
          <t>founding year</t>
        </is>
      </c>
      <c r="O125" s="2" t="inlineStr">
        <is>
          <t>operating solar center</t>
        </is>
      </c>
      <c r="P125" s="2" t="inlineStr"/>
      <c r="Q125" s="2" t="inlineStr">
        <is>
          <t>Operating; in service March 2024.</t>
        </is>
      </c>
      <c r="R125" s="2" t="inlineStr">
        <is>
          <t>12 September 2026</t>
        </is>
      </c>
      <c r="S125" s="2" t="inlineStr">
        <is>
          <t>High</t>
        </is>
      </c>
      <c r="T125" s="2" t="inlineStr">
        <is>
          <t>TYSP</t>
        </is>
      </c>
      <c r="U125" s="2" t="n">
        <v>1</v>
      </c>
      <c r="V125" s="2" t="n">
        <v>1</v>
      </c>
      <c r="W125" s="2" t="n">
        <v>0</v>
      </c>
      <c r="X125" s="2" t="n">
        <v>0</v>
      </c>
      <c r="Y125" s="2" t="n">
        <v>1</v>
      </c>
      <c r="Z125" s="2" t="inlineStr"/>
      <c r="AA125" s="2" t="inlineStr"/>
      <c r="AB125" s="2" t="inlineStr">
        <is>
          <t>no pin; clustered at its hub region</t>
        </is>
      </c>
      <c r="AC125" s="2" t="inlineStr">
        <is>
          <t>A 74.5 megawatt center in Hendry County on the plan's existing facilities schedule [TYSP].</t>
        </is>
      </c>
    </row>
    <row r="126">
      <c r="A126" s="2" t="inlineStr">
        <is>
          <t>o_bigwater</t>
        </is>
      </c>
      <c r="B126" s="2" t="inlineStr">
        <is>
          <t>Big Water Solar Energy Center</t>
        </is>
      </c>
      <c r="C126" s="2" t="inlineStr">
        <is>
          <t>business</t>
        </is>
      </c>
      <c r="D126" s="2" t="inlineStr"/>
      <c r="E126" s="2" t="inlineStr">
        <is>
          <t>Energy and land conversion</t>
        </is>
      </c>
      <c r="F126" s="2" t="inlineStr">
        <is>
          <t>Okeechobee County</t>
        </is>
      </c>
      <c r="G126" s="2" t="inlineStr">
        <is>
          <t>Okeechobee</t>
        </is>
      </c>
      <c r="H126" s="2" t="inlineStr"/>
      <c r="I126" s="2" t="inlineStr">
        <is>
          <t>publicly verified operating</t>
        </is>
      </c>
      <c r="J126" s="2" t="inlineStr"/>
      <c r="K126" s="2" t="n">
        <v>2025</v>
      </c>
      <c r="L126" s="2" t="inlineStr"/>
      <c r="M126" s="2" t="n">
        <v>2025</v>
      </c>
      <c r="N126" s="2" t="inlineStr">
        <is>
          <t>founding year</t>
        </is>
      </c>
      <c r="O126" s="2" t="inlineStr">
        <is>
          <t>operating solar center</t>
        </is>
      </c>
      <c r="P126" s="2" t="inlineStr"/>
      <c r="Q126" s="2" t="inlineStr">
        <is>
          <t>Operating; in service January 2025.</t>
        </is>
      </c>
      <c r="R126" s="2" t="inlineStr">
        <is>
          <t>12 September 2026</t>
        </is>
      </c>
      <c r="S126" s="2" t="inlineStr">
        <is>
          <t>High</t>
        </is>
      </c>
      <c r="T126" s="2" t="inlineStr">
        <is>
          <t>TYSP</t>
        </is>
      </c>
      <c r="U126" s="2" t="n">
        <v>1</v>
      </c>
      <c r="V126" s="2" t="n">
        <v>1</v>
      </c>
      <c r="W126" s="2" t="n">
        <v>0</v>
      </c>
      <c r="X126" s="2" t="n">
        <v>0</v>
      </c>
      <c r="Y126" s="2" t="n">
        <v>1</v>
      </c>
      <c r="Z126" s="2" t="inlineStr"/>
      <c r="AA126" s="2" t="inlineStr"/>
      <c r="AB126" s="2" t="inlineStr">
        <is>
          <t>no pin; clustered at its hub region</t>
        </is>
      </c>
      <c r="AC126" s="2" t="inlineStr">
        <is>
          <t>The seventh FPL center in Okeechobee County [TYSP].</t>
        </is>
      </c>
    </row>
    <row r="127">
      <c r="A127" s="2" t="inlineStr">
        <is>
          <t>o_hogbay</t>
        </is>
      </c>
      <c r="B127" s="2" t="inlineStr">
        <is>
          <t>Hog Bay Solar Energy Center</t>
        </is>
      </c>
      <c r="C127" s="2" t="inlineStr">
        <is>
          <t>business</t>
        </is>
      </c>
      <c r="D127" s="2" t="inlineStr"/>
      <c r="E127" s="2" t="inlineStr">
        <is>
          <t>Energy and land conversion</t>
        </is>
      </c>
      <c r="F127" s="2" t="inlineStr">
        <is>
          <t>DeSoto County</t>
        </is>
      </c>
      <c r="G127" s="2" t="inlineStr">
        <is>
          <t>Peace River valley</t>
        </is>
      </c>
      <c r="H127" s="2" t="inlineStr"/>
      <c r="I127" s="2" t="inlineStr">
        <is>
          <t>publicly verified operating</t>
        </is>
      </c>
      <c r="J127" s="2" t="inlineStr"/>
      <c r="K127" s="2" t="n">
        <v>2025</v>
      </c>
      <c r="L127" s="2" t="inlineStr"/>
      <c r="M127" s="2" t="n">
        <v>2025</v>
      </c>
      <c r="N127" s="2" t="inlineStr">
        <is>
          <t>founding year</t>
        </is>
      </c>
      <c r="O127" s="2" t="inlineStr">
        <is>
          <t>operating solar center</t>
        </is>
      </c>
      <c r="P127" s="2" t="inlineStr"/>
      <c r="Q127" s="2" t="inlineStr">
        <is>
          <t>Operating; in service January 2025.</t>
        </is>
      </c>
      <c r="R127" s="2" t="inlineStr">
        <is>
          <t>12 September 2026</t>
        </is>
      </c>
      <c r="S127" s="2" t="inlineStr">
        <is>
          <t>High</t>
        </is>
      </c>
      <c r="T127" s="2" t="inlineStr">
        <is>
          <t>TYSP</t>
        </is>
      </c>
      <c r="U127" s="2" t="n">
        <v>1</v>
      </c>
      <c r="V127" s="2" t="n">
        <v>1</v>
      </c>
      <c r="W127" s="2" t="n">
        <v>0</v>
      </c>
      <c r="X127" s="2" t="n">
        <v>0</v>
      </c>
      <c r="Y127" s="2" t="n">
        <v>1</v>
      </c>
      <c r="Z127" s="2" t="inlineStr"/>
      <c r="AA127" s="2" t="inlineStr"/>
      <c r="AB127" s="2" t="inlineStr">
        <is>
          <t>no pin; clustered at its hub region</t>
        </is>
      </c>
      <c r="AC127" s="2" t="inlineStr">
        <is>
          <t>The eighth FPL center in DeSoto County [TYSP].</t>
        </is>
      </c>
    </row>
    <row r="128">
      <c r="A128" s="2" t="inlineStr">
        <is>
          <t>lakeplacideasement</t>
        </is>
      </c>
      <c r="B128" s="2" t="inlineStr">
        <is>
          <t>Lykes Lake Placid grove easement</t>
        </is>
      </c>
      <c r="C128" s="2" t="inlineStr">
        <is>
          <t>event</t>
        </is>
      </c>
      <c r="D128" s="2" t="inlineStr"/>
      <c r="E128" s="2" t="inlineStr">
        <is>
          <t>Energy and land conversion</t>
        </is>
      </c>
      <c r="F128" s="2" t="inlineStr">
        <is>
          <t>Lake Placid, Highlands County</t>
        </is>
      </c>
      <c r="G128" s="2" t="inlineStr">
        <is>
          <t>The Ridge</t>
        </is>
      </c>
      <c r="H128" s="2" t="inlineStr"/>
      <c r="I128" s="2" t="inlineStr"/>
      <c r="J128" s="2" t="inlineStr"/>
      <c r="K128" s="2" t="n">
        <v>2025</v>
      </c>
      <c r="L128" s="2" t="inlineStr"/>
      <c r="M128" s="2" t="n">
        <v>2025</v>
      </c>
      <c r="N128" s="2" t="inlineStr">
        <is>
          <t>founding year</t>
        </is>
      </c>
      <c r="O128" s="2" t="inlineStr">
        <is>
          <t>a dead grove turned habitat</t>
        </is>
      </c>
      <c r="P128" s="2" t="inlineStr"/>
      <c r="Q128" s="2" t="inlineStr">
        <is>
          <t>Conveyed in 2025 as reported; the closing date is not stated in the source and is graded accordingly.</t>
        </is>
      </c>
      <c r="R128" s="2" t="inlineStr">
        <is>
          <t>12 September 2026</t>
        </is>
      </c>
      <c r="S128" s="2" t="inlineStr">
        <is>
          <t>Medium</t>
        </is>
      </c>
      <c r="T128" s="2" t="inlineStr">
        <is>
          <t>HNSLP</t>
        </is>
      </c>
      <c r="U128" s="2" t="n">
        <v>2</v>
      </c>
      <c r="V128" s="2" t="n">
        <v>2</v>
      </c>
      <c r="W128" s="2" t="n">
        <v>0.016</v>
      </c>
      <c r="X128" s="2" t="n">
        <v>0</v>
      </c>
      <c r="Y128" s="2" t="n">
        <v>0</v>
      </c>
      <c r="Z128" s="2" t="inlineStr"/>
      <c r="AA128" s="2" t="inlineStr"/>
      <c r="AB128" s="2" t="inlineStr">
        <is>
          <t>no pin; clustered at its hub region</t>
        </is>
      </c>
      <c r="AC128" s="2" t="inlineStr">
        <is>
          <t>Charles P. Lykes Jr conveys a conservation easement over a 135 acre defunct citrus grove bordering Lake Placid to the US Fish and Wildlife Service with the Florida Conservation Group, inside the Everglades Headwaters refuge footprint, with a cow calf operation continuing [HNSLP].</t>
        </is>
      </c>
    </row>
    <row r="129">
      <c r="A129" s="2" t="inlineStr">
        <is>
          <t>o_speckledperch</t>
        </is>
      </c>
      <c r="B129" s="2" t="inlineStr">
        <is>
          <t>Speckled Perch Solar Energy Center</t>
        </is>
      </c>
      <c r="C129" s="2" t="inlineStr">
        <is>
          <t>business</t>
        </is>
      </c>
      <c r="D129" s="2" t="inlineStr"/>
      <c r="E129" s="2" t="inlineStr">
        <is>
          <t>Energy and land conversion</t>
        </is>
      </c>
      <c r="F129" s="2" t="inlineStr">
        <is>
          <t>Okeechobee County</t>
        </is>
      </c>
      <c r="G129" s="2" t="inlineStr">
        <is>
          <t>Okeechobee</t>
        </is>
      </c>
      <c r="H129" s="2" t="inlineStr"/>
      <c r="I129" s="2" t="inlineStr">
        <is>
          <t>publicly verified operating</t>
        </is>
      </c>
      <c r="J129" s="2" t="inlineStr"/>
      <c r="K129" s="2" t="n">
        <v>2025</v>
      </c>
      <c r="L129" s="2" t="inlineStr"/>
      <c r="M129" s="2" t="n">
        <v>2025</v>
      </c>
      <c r="N129" s="2" t="inlineStr">
        <is>
          <t>founding year</t>
        </is>
      </c>
      <c r="O129" s="2" t="inlineStr">
        <is>
          <t>operating solar center</t>
        </is>
      </c>
      <c r="P129" s="2" t="inlineStr"/>
      <c r="Q129" s="2" t="inlineStr">
        <is>
          <t>Operating; in service January 2025.</t>
        </is>
      </c>
      <c r="R129" s="2" t="inlineStr">
        <is>
          <t>12 September 2026</t>
        </is>
      </c>
      <c r="S129" s="2" t="inlineStr">
        <is>
          <t>High</t>
        </is>
      </c>
      <c r="T129" s="2" t="inlineStr">
        <is>
          <t>TYSP</t>
        </is>
      </c>
      <c r="U129" s="2" t="n">
        <v>1</v>
      </c>
      <c r="V129" s="2" t="n">
        <v>1</v>
      </c>
      <c r="W129" s="2" t="n">
        <v>0</v>
      </c>
      <c r="X129" s="2" t="n">
        <v>0</v>
      </c>
      <c r="Y129" s="2" t="n">
        <v>1</v>
      </c>
      <c r="Z129" s="2" t="inlineStr"/>
      <c r="AA129" s="2" t="inlineStr"/>
      <c r="AB129" s="2" t="inlineStr">
        <is>
          <t>no pin; clustered at its hub region</t>
        </is>
      </c>
      <c r="AC129" s="2" t="inlineStr">
        <is>
          <t>A 74.5 megawatt center named for the lake's fish [TYSP].</t>
        </is>
      </c>
    </row>
    <row r="130">
      <c r="A130" s="2" t="inlineStr">
        <is>
          <t>vandolah</t>
        </is>
      </c>
      <c r="B130" s="2" t="inlineStr">
        <is>
          <t>Vandolah power plant purchase</t>
        </is>
      </c>
      <c r="C130" s="2" t="inlineStr">
        <is>
          <t>business</t>
        </is>
      </c>
      <c r="D130" s="2" t="inlineStr"/>
      <c r="E130" s="2" t="inlineStr">
        <is>
          <t>Energy and land conversion</t>
        </is>
      </c>
      <c r="F130" s="2" t="inlineStr">
        <is>
          <t>near Wauchula, Hardee County</t>
        </is>
      </c>
      <c r="G130" s="2" t="inlineStr">
        <is>
          <t>Peace River valley</t>
        </is>
      </c>
      <c r="H130" s="2" t="inlineStr"/>
      <c r="I130" s="2" t="inlineStr">
        <is>
          <t>public record entity</t>
        </is>
      </c>
      <c r="J130" s="2" t="inlineStr"/>
      <c r="K130" s="2" t="n">
        <v>2025</v>
      </c>
      <c r="L130" s="2" t="inlineStr"/>
      <c r="M130" s="2" t="n">
        <v>2025</v>
      </c>
      <c r="N130" s="2" t="inlineStr">
        <is>
          <t>founding year</t>
        </is>
      </c>
      <c r="O130" s="2" t="inlineStr">
        <is>
          <t>FPL's first Hardee County asset</t>
        </is>
      </c>
      <c r="P130" s="2" t="inlineStr"/>
      <c r="Q130" s="2" t="inlineStr">
        <is>
          <t>Announced; FERC approves the purchase in December 2025 and the existing 672 megawatt gas plant begins serving FPL customers on 1 June 2027 per the plan.</t>
        </is>
      </c>
      <c r="R130" s="2" t="inlineStr">
        <is>
          <t>12 September 2026</t>
        </is>
      </c>
      <c r="S130" s="2" t="inlineStr">
        <is>
          <t>High</t>
        </is>
      </c>
      <c r="T130" s="2" t="inlineStr">
        <is>
          <t>TYSP</t>
        </is>
      </c>
      <c r="U130" s="2" t="n">
        <v>1</v>
      </c>
      <c r="V130" s="2" t="n">
        <v>1</v>
      </c>
      <c r="W130" s="2" t="n">
        <v>0</v>
      </c>
      <c r="X130" s="2" t="n">
        <v>0</v>
      </c>
      <c r="Y130" s="2" t="n">
        <v>1</v>
      </c>
      <c r="Z130" s="2" t="inlineStr"/>
      <c r="AA130" s="2" t="inlineStr"/>
      <c r="AB130" s="2" t="inlineStr">
        <is>
          <t>no pin; clustered at its hub region</t>
        </is>
      </c>
      <c r="AC130" s="2" t="inlineStr">
        <is>
          <t>The purchase brings the existing Vandolah combustion turbine plant into the FPL fleet; the announced item is the ownership change, not new land conversion [TYSP].</t>
        </is>
      </c>
    </row>
    <row r="131">
      <c r="A131" s="2" t="inlineStr">
        <is>
          <t>s_blanketflower</t>
        </is>
      </c>
      <c r="B131" s="2" t="inlineStr">
        <is>
          <t>Blanketflower Solar Energy Center</t>
        </is>
      </c>
      <c r="C131" s="2" t="inlineStr">
        <is>
          <t>business</t>
        </is>
      </c>
      <c r="D131" s="2" t="inlineStr"/>
      <c r="E131" s="2" t="inlineStr">
        <is>
          <t>Energy and land conversion</t>
        </is>
      </c>
      <c r="F131" s="2" t="inlineStr">
        <is>
          <t>DeSoto County</t>
        </is>
      </c>
      <c r="G131" s="2" t="inlineStr">
        <is>
          <t>Peace River valley</t>
        </is>
      </c>
      <c r="H131" s="2" t="inlineStr"/>
      <c r="I131" s="2" t="inlineStr">
        <is>
          <t>public record entity</t>
        </is>
      </c>
      <c r="J131" s="2" t="inlineStr"/>
      <c r="K131" s="2" t="n">
        <v>2026</v>
      </c>
      <c r="L131" s="2" t="inlineStr"/>
      <c r="M131" s="2" t="n">
        <v>2026</v>
      </c>
      <c r="N131" s="2" t="inlineStr">
        <is>
          <t>founding year</t>
        </is>
      </c>
      <c r="O131" s="2" t="inlineStr">
        <is>
          <t>announced solar center</t>
        </is>
      </c>
      <c r="P131" s="2" t="inlineStr"/>
      <c r="Q131" s="2" t="inlineStr">
        <is>
          <t>Announced in the 2026 Ten Year Site Plan for service in the first quarter of 2029; not on the 2025 roll.</t>
        </is>
      </c>
      <c r="R131" s="2" t="inlineStr">
        <is>
          <t>12 September 2026</t>
        </is>
      </c>
      <c r="S131" s="2" t="inlineStr">
        <is>
          <t>High</t>
        </is>
      </c>
      <c r="T131" s="2" t="inlineStr">
        <is>
          <t>MOD TYSP</t>
        </is>
      </c>
      <c r="U131" s="2" t="n">
        <v>2</v>
      </c>
      <c r="V131" s="2" t="n">
        <v>2</v>
      </c>
      <c r="W131" s="2" t="n">
        <v>0</v>
      </c>
      <c r="X131" s="2" t="n">
        <v>0</v>
      </c>
      <c r="Y131" s="2" t="n">
        <v>1</v>
      </c>
      <c r="Z131" s="2" t="inlineStr"/>
      <c r="AA131" s="2" t="inlineStr"/>
      <c r="AB131" s="2" t="inlineStr">
        <is>
          <t>no pin; clustered at its hub region</t>
        </is>
      </c>
      <c r="AC131" s="2" t="inlineStr">
        <is>
          <t>One of the eighteen announced centers in the module's announced conversions table, about 74.5 megawatts with companion battery storage, roughly 600 acres estimated [MOD][TYSP].</t>
        </is>
      </c>
    </row>
    <row r="132">
      <c r="A132" s="2" t="inlineStr">
        <is>
          <t>s_caladium</t>
        </is>
      </c>
      <c r="B132" s="2" t="inlineStr">
        <is>
          <t>Caladium Solar Energy Center</t>
        </is>
      </c>
      <c r="C132" s="2" t="inlineStr">
        <is>
          <t>business</t>
        </is>
      </c>
      <c r="D132" s="2" t="inlineStr"/>
      <c r="E132" s="2" t="inlineStr">
        <is>
          <t>Energy and land conversion</t>
        </is>
      </c>
      <c r="F132" s="2" t="inlineStr">
        <is>
          <t>Highlands County</t>
        </is>
      </c>
      <c r="G132" s="2" t="inlineStr">
        <is>
          <t>The Ridge</t>
        </is>
      </c>
      <c r="H132" s="2" t="inlineStr"/>
      <c r="I132" s="2" t="inlineStr">
        <is>
          <t>public record entity</t>
        </is>
      </c>
      <c r="J132" s="2" t="inlineStr"/>
      <c r="K132" s="2" t="n">
        <v>2026</v>
      </c>
      <c r="L132" s="2" t="inlineStr"/>
      <c r="M132" s="2" t="n">
        <v>2026</v>
      </c>
      <c r="N132" s="2" t="inlineStr">
        <is>
          <t>founding year</t>
        </is>
      </c>
      <c r="O132" s="2" t="inlineStr">
        <is>
          <t>announced solar center</t>
        </is>
      </c>
      <c r="P132" s="2" t="inlineStr"/>
      <c r="Q132" s="2" t="inlineStr">
        <is>
          <t>Announced for the third quarter of 2029; not on the 2025 roll.</t>
        </is>
      </c>
      <c r="R132" s="2" t="inlineStr">
        <is>
          <t>12 September 2026</t>
        </is>
      </c>
      <c r="S132" s="2" t="inlineStr">
        <is>
          <t>High</t>
        </is>
      </c>
      <c r="T132" s="2" t="inlineStr">
        <is>
          <t>MOD TYSP</t>
        </is>
      </c>
      <c r="U132" s="2" t="n">
        <v>2</v>
      </c>
      <c r="V132" s="2" t="n">
        <v>2</v>
      </c>
      <c r="W132" s="2" t="n">
        <v>0</v>
      </c>
      <c r="X132" s="2" t="n">
        <v>0</v>
      </c>
      <c r="Y132" s="2" t="n">
        <v>1</v>
      </c>
      <c r="Z132" s="2" t="inlineStr"/>
      <c r="AA132" s="2" t="inlineStr"/>
      <c r="AB132" s="2" t="inlineStr">
        <is>
          <t>no pin; clustered at its hub region</t>
        </is>
      </c>
      <c r="AC132" s="2" t="inlineStr">
        <is>
          <t>The only announced center in Highlands County and the county's first FPL generating plant if built, interconnecting via a new Condor substation [MOD][TYSP].</t>
        </is>
      </c>
    </row>
    <row r="133">
      <c r="A133" s="2" t="inlineStr">
        <is>
          <t>s_catfish</t>
        </is>
      </c>
      <c r="B133" s="2" t="inlineStr">
        <is>
          <t>Catfish Solar Energy Center</t>
        </is>
      </c>
      <c r="C133" s="2" t="inlineStr">
        <is>
          <t>business</t>
        </is>
      </c>
      <c r="D133" s="2" t="inlineStr"/>
      <c r="E133" s="2" t="inlineStr">
        <is>
          <t>Energy and land conversion</t>
        </is>
      </c>
      <c r="F133" s="2" t="inlineStr">
        <is>
          <t>Okeechobee County</t>
        </is>
      </c>
      <c r="G133" s="2" t="inlineStr">
        <is>
          <t>Okeechobee</t>
        </is>
      </c>
      <c r="H133" s="2" t="inlineStr"/>
      <c r="I133" s="2" t="inlineStr">
        <is>
          <t>public record entity</t>
        </is>
      </c>
      <c r="J133" s="2" t="inlineStr"/>
      <c r="K133" s="2" t="n">
        <v>2026</v>
      </c>
      <c r="L133" s="2" t="inlineStr"/>
      <c r="M133" s="2" t="n">
        <v>2026</v>
      </c>
      <c r="N133" s="2" t="inlineStr">
        <is>
          <t>founding year</t>
        </is>
      </c>
      <c r="O133" s="2" t="inlineStr">
        <is>
          <t>announced solar center</t>
        </is>
      </c>
      <c r="P133" s="2" t="inlineStr"/>
      <c r="Q133" s="2" t="inlineStr">
        <is>
          <t>Announced for the third quarter of 2027 on an 837 acre site; not on the 2025 roll.</t>
        </is>
      </c>
      <c r="R133" s="2" t="inlineStr">
        <is>
          <t>12 September 2026</t>
        </is>
      </c>
      <c r="S133" s="2" t="inlineStr">
        <is>
          <t>High</t>
        </is>
      </c>
      <c r="T133" s="2" t="inlineStr">
        <is>
          <t>MOD TYSP</t>
        </is>
      </c>
      <c r="U133" s="2" t="n">
        <v>2</v>
      </c>
      <c r="V133" s="2" t="n">
        <v>2</v>
      </c>
      <c r="W133" s="2" t="n">
        <v>0</v>
      </c>
      <c r="X133" s="2" t="n">
        <v>0</v>
      </c>
      <c r="Y133" s="2" t="n">
        <v>1</v>
      </c>
      <c r="Z133" s="2" t="inlineStr"/>
      <c r="AA133" s="2" t="inlineStr"/>
      <c r="AB133" s="2" t="inlineStr">
        <is>
          <t>no pin; clustered at its hub region</t>
        </is>
      </c>
      <c r="AC133" s="2" t="inlineStr">
        <is>
          <t>One of the eighteen announced centers, interconnecting via a new Catfish substation [MOD][TYSP].</t>
        </is>
      </c>
    </row>
    <row r="134">
      <c r="A134" s="2" t="inlineStr">
        <is>
          <t>s_cocoplum</t>
        </is>
      </c>
      <c r="B134" s="2" t="inlineStr">
        <is>
          <t>Cocoplum Solar Energy Center</t>
        </is>
      </c>
      <c r="C134" s="2" t="inlineStr">
        <is>
          <t>business</t>
        </is>
      </c>
      <c r="D134" s="2" t="inlineStr"/>
      <c r="E134" s="2" t="inlineStr">
        <is>
          <t>Energy and land conversion</t>
        </is>
      </c>
      <c r="F134" s="2" t="inlineStr">
        <is>
          <t>Hendry County</t>
        </is>
      </c>
      <c r="G134" s="2" t="inlineStr">
        <is>
          <t>The Glades</t>
        </is>
      </c>
      <c r="H134" s="2" t="inlineStr"/>
      <c r="I134" s="2" t="inlineStr">
        <is>
          <t>public record entity</t>
        </is>
      </c>
      <c r="J134" s="2" t="inlineStr"/>
      <c r="K134" s="2" t="n">
        <v>2026</v>
      </c>
      <c r="L134" s="2" t="inlineStr"/>
      <c r="M134" s="2" t="n">
        <v>2026</v>
      </c>
      <c r="N134" s="2" t="inlineStr">
        <is>
          <t>founding year</t>
        </is>
      </c>
      <c r="O134" s="2" t="inlineStr">
        <is>
          <t>announced solar center</t>
        </is>
      </c>
      <c r="P134" s="2" t="inlineStr"/>
      <c r="Q134" s="2" t="inlineStr">
        <is>
          <t>Announced for the third quarter of 2027 on a 470 acre site; not on the 2025 roll.</t>
        </is>
      </c>
      <c r="R134" s="2" t="inlineStr">
        <is>
          <t>12 September 2026</t>
        </is>
      </c>
      <c r="S134" s="2" t="inlineStr">
        <is>
          <t>High</t>
        </is>
      </c>
      <c r="T134" s="2" t="inlineStr">
        <is>
          <t>MOD TYSP</t>
        </is>
      </c>
      <c r="U134" s="2" t="n">
        <v>2</v>
      </c>
      <c r="V134" s="2" t="n">
        <v>2</v>
      </c>
      <c r="W134" s="2" t="n">
        <v>0</v>
      </c>
      <c r="X134" s="2" t="n">
        <v>0</v>
      </c>
      <c r="Y134" s="2" t="n">
        <v>1</v>
      </c>
      <c r="Z134" s="2" t="inlineStr"/>
      <c r="AA134" s="2" t="inlineStr"/>
      <c r="AB134" s="2" t="inlineStr">
        <is>
          <t>no pin; clustered at its hub region</t>
        </is>
      </c>
      <c r="AC134" s="2" t="inlineStr">
        <is>
          <t>One of the eighteen announced centers in the module's announced conversions table [MOD][TYSP].</t>
        </is>
      </c>
    </row>
    <row r="135">
      <c r="A135" s="2" t="inlineStr">
        <is>
          <t>s_dove</t>
        </is>
      </c>
      <c r="B135" s="2" t="inlineStr">
        <is>
          <t>Dove Solar Energy Center</t>
        </is>
      </c>
      <c r="C135" s="2" t="inlineStr">
        <is>
          <t>business</t>
        </is>
      </c>
      <c r="D135" s="2" t="inlineStr"/>
      <c r="E135" s="2" t="inlineStr">
        <is>
          <t>Energy and land conversion</t>
        </is>
      </c>
      <c r="F135" s="2" t="inlineStr">
        <is>
          <t>DeSoto County</t>
        </is>
      </c>
      <c r="G135" s="2" t="inlineStr">
        <is>
          <t>Peace River valley</t>
        </is>
      </c>
      <c r="H135" s="2" t="inlineStr"/>
      <c r="I135" s="2" t="inlineStr">
        <is>
          <t>public record entity</t>
        </is>
      </c>
      <c r="J135" s="2" t="inlineStr"/>
      <c r="K135" s="2" t="n">
        <v>2026</v>
      </c>
      <c r="L135" s="2" t="inlineStr"/>
      <c r="M135" s="2" t="n">
        <v>2026</v>
      </c>
      <c r="N135" s="2" t="inlineStr">
        <is>
          <t>founding year</t>
        </is>
      </c>
      <c r="O135" s="2" t="inlineStr">
        <is>
          <t>announced solar center</t>
        </is>
      </c>
      <c r="P135" s="2" t="inlineStr"/>
      <c r="Q135" s="2" t="inlineStr">
        <is>
          <t>Announced for the first quarter of 2029; not on the 2025 roll.</t>
        </is>
      </c>
      <c r="R135" s="2" t="inlineStr">
        <is>
          <t>12 September 2026</t>
        </is>
      </c>
      <c r="S135" s="2" t="inlineStr">
        <is>
          <t>High</t>
        </is>
      </c>
      <c r="T135" s="2" t="inlineStr">
        <is>
          <t>MOD TYSP</t>
        </is>
      </c>
      <c r="U135" s="2" t="n">
        <v>2</v>
      </c>
      <c r="V135" s="2" t="n">
        <v>2</v>
      </c>
      <c r="W135" s="2" t="n">
        <v>0</v>
      </c>
      <c r="X135" s="2" t="n">
        <v>0</v>
      </c>
      <c r="Y135" s="2" t="n">
        <v>1</v>
      </c>
      <c r="Z135" s="2" t="inlineStr"/>
      <c r="AA135" s="2" t="inlineStr"/>
      <c r="AB135" s="2" t="inlineStr">
        <is>
          <t>no pin; clustered at its hub region</t>
        </is>
      </c>
      <c r="AC135" s="2" t="inlineStr">
        <is>
          <t>One of the eighteen announced centers in the module's announced conversions table, about 74.5 megawatts, roughly 600 acres estimated [MOD][TYSP].</t>
        </is>
      </c>
    </row>
    <row r="136">
      <c r="A136" s="2" t="inlineStr">
        <is>
          <t>tysp2026</t>
        </is>
      </c>
      <c r="B136" s="2" t="inlineStr">
        <is>
          <t>FPL 2026 Ten Year Site Plan</t>
        </is>
      </c>
      <c r="C136" s="2" t="inlineStr">
        <is>
          <t>event</t>
        </is>
      </c>
      <c r="D136" s="2" t="inlineStr"/>
      <c r="E136" s="2" t="inlineStr">
        <is>
          <t>Energy and land conversion</t>
        </is>
      </c>
      <c r="F136" s="2" t="inlineStr">
        <is>
          <t>filed at Tallahassee, April 2026</t>
        </is>
      </c>
      <c r="G136" s="2" t="inlineStr">
        <is>
          <t>Outside the Heartland</t>
        </is>
      </c>
      <c r="H136" s="2" t="inlineStr"/>
      <c r="I136" s="2" t="inlineStr"/>
      <c r="J136" s="2" t="inlineStr"/>
      <c r="K136" s="2" t="n">
        <v>2026</v>
      </c>
      <c r="L136" s="2" t="inlineStr"/>
      <c r="M136" s="2" t="n">
        <v>2026</v>
      </c>
      <c r="N136" s="2" t="inlineStr">
        <is>
          <t>founding year</t>
        </is>
      </c>
      <c r="O136" s="2" t="inlineStr">
        <is>
          <t>the filing that announces the solar wave</t>
        </is>
      </c>
      <c r="P136" s="2" t="inlineStr"/>
      <c r="Q136" s="2" t="inlineStr">
        <is>
          <t>Filed with the Florida Public Service Commission in April 2026.</t>
        </is>
      </c>
      <c r="R136" s="2" t="inlineStr">
        <is>
          <t>12 September 2026</t>
        </is>
      </c>
      <c r="S136" s="2" t="inlineStr">
        <is>
          <t>High</t>
        </is>
      </c>
      <c r="T136" s="2" t="inlineStr">
        <is>
          <t>TYSP TYSPP FS186 MOD</t>
        </is>
      </c>
      <c r="U136" s="2" t="n">
        <v>20</v>
      </c>
      <c r="V136" s="2" t="n">
        <v>20</v>
      </c>
      <c r="W136" s="2" t="n">
        <v>0.0107</v>
      </c>
      <c r="X136" s="2" t="n">
        <v>0</v>
      </c>
      <c r="Y136" s="2" t="n">
        <v>0.1</v>
      </c>
      <c r="Z136" s="2" t="inlineStr"/>
      <c r="AA136" s="2" t="inlineStr"/>
      <c r="AB136" s="2" t="inlineStr">
        <is>
          <t>no pin; clustered at its hub region</t>
        </is>
      </c>
      <c r="AC136" s="2" t="inlineStr">
        <is>
          <t>The plan announces the eighteen Heartland centers of the module's announced conversions table, about 10,800 estimated acres, every one coded announced because none is on the 2025 roll [TYSP][TYSPP][MOD]. Utilities must file such plans under state law [FS186].</t>
        </is>
      </c>
    </row>
    <row r="137">
      <c r="A137" s="2" t="inlineStr">
        <is>
          <t>s_grapefruit</t>
        </is>
      </c>
      <c r="B137" s="2" t="inlineStr">
        <is>
          <t>Grapefruit Solar Energy Center</t>
        </is>
      </c>
      <c r="C137" s="2" t="inlineStr">
        <is>
          <t>business</t>
        </is>
      </c>
      <c r="D137" s="2" t="inlineStr"/>
      <c r="E137" s="2" t="inlineStr">
        <is>
          <t>Energy and land conversion</t>
        </is>
      </c>
      <c r="F137" s="2" t="inlineStr">
        <is>
          <t>Hendry County</t>
        </is>
      </c>
      <c r="G137" s="2" t="inlineStr">
        <is>
          <t>The Glades</t>
        </is>
      </c>
      <c r="H137" s="2" t="inlineStr"/>
      <c r="I137" s="2" t="inlineStr">
        <is>
          <t>public record entity</t>
        </is>
      </c>
      <c r="J137" s="2" t="inlineStr"/>
      <c r="K137" s="2" t="n">
        <v>2026</v>
      </c>
      <c r="L137" s="2" t="inlineStr"/>
      <c r="M137" s="2" t="n">
        <v>2026</v>
      </c>
      <c r="N137" s="2" t="inlineStr">
        <is>
          <t>founding year</t>
        </is>
      </c>
      <c r="O137" s="2" t="inlineStr">
        <is>
          <t>announced solar center</t>
        </is>
      </c>
      <c r="P137" s="2" t="inlineStr"/>
      <c r="Q137" s="2" t="inlineStr">
        <is>
          <t>Announced for the third quarter of 2028 on a 554 acre site; not on the 2025 roll.</t>
        </is>
      </c>
      <c r="R137" s="2" t="inlineStr">
        <is>
          <t>12 September 2026</t>
        </is>
      </c>
      <c r="S137" s="2" t="inlineStr">
        <is>
          <t>High</t>
        </is>
      </c>
      <c r="T137" s="2" t="inlineStr">
        <is>
          <t>MOD TYSP</t>
        </is>
      </c>
      <c r="U137" s="2" t="n">
        <v>2</v>
      </c>
      <c r="V137" s="2" t="n">
        <v>2</v>
      </c>
      <c r="W137" s="2" t="n">
        <v>0</v>
      </c>
      <c r="X137" s="2" t="n">
        <v>0</v>
      </c>
      <c r="Y137" s="2" t="n">
        <v>1</v>
      </c>
      <c r="Z137" s="2" t="inlineStr"/>
      <c r="AA137" s="2" t="inlineStr"/>
      <c r="AB137" s="2" t="inlineStr">
        <is>
          <t>no pin; clustered at its hub region</t>
        </is>
      </c>
      <c r="AC137" s="2" t="inlineStr">
        <is>
          <t>One of the eighteen announced centers, with companion battery storage [MOD][TYSP].</t>
        </is>
      </c>
    </row>
    <row r="138">
      <c r="A138" s="2" t="inlineStr">
        <is>
          <t>hancockeasement</t>
        </is>
      </c>
      <c r="B138" s="2" t="inlineStr">
        <is>
          <t>Hancock family Charlie Creek easement</t>
        </is>
      </c>
      <c r="C138" s="2" t="inlineStr">
        <is>
          <t>event</t>
        </is>
      </c>
      <c r="D138" s="2" t="inlineStr"/>
      <c r="E138" s="2" t="inlineStr">
        <is>
          <t>Energy and land conversion</t>
        </is>
      </c>
      <c r="F138" s="2" t="inlineStr">
        <is>
          <t>Hardee County</t>
        </is>
      </c>
      <c r="G138" s="2" t="inlineStr">
        <is>
          <t>Peace River valley</t>
        </is>
      </c>
      <c r="H138" s="2" t="inlineStr"/>
      <c r="I138" s="2" t="inlineStr"/>
      <c r="J138" s="2" t="inlineStr"/>
      <c r="K138" s="2" t="n">
        <v>2026</v>
      </c>
      <c r="L138" s="2" t="inlineStr"/>
      <c r="M138" s="2" t="n">
        <v>2026</v>
      </c>
      <c r="N138" s="2" t="inlineStr">
        <is>
          <t>founding year</t>
        </is>
      </c>
      <c r="O138" s="2" t="inlineStr">
        <is>
          <t>working citrus and cattle land protected</t>
        </is>
      </c>
      <c r="P138" s="2" t="inlineStr"/>
      <c r="Q138" s="2" t="inlineStr">
        <is>
          <t>Completed as reported 5 March 2026; more than 1,300 acres protecting over 3 miles of Charlie Creek.</t>
        </is>
      </c>
      <c r="R138" s="2" t="inlineStr">
        <is>
          <t>12 September 2026</t>
        </is>
      </c>
      <c r="S138" s="2" t="inlineStr">
        <is>
          <t>High</t>
        </is>
      </c>
      <c r="T138" s="2" t="inlineStr">
        <is>
          <t>CIMHAN FS570</t>
        </is>
      </c>
      <c r="U138" s="2" t="n">
        <v>1</v>
      </c>
      <c r="V138" s="2" t="n">
        <v>1</v>
      </c>
      <c r="W138" s="2" t="n">
        <v>0</v>
      </c>
      <c r="X138" s="2" t="n">
        <v>0</v>
      </c>
      <c r="Y138" s="2" t="n">
        <v>1</v>
      </c>
      <c r="Z138" s="2" t="inlineStr"/>
      <c r="AA138" s="2" t="inlineStr"/>
      <c r="AB138" s="2" t="inlineStr">
        <is>
          <t>no pin; clustered at its hub region</t>
        </is>
      </c>
      <c r="AC138" s="2" t="inlineStr">
        <is>
          <t>The fifth generation Hancock family places its citrus and cattle land under a Rural and Family Lands Protection Program easement, the state's working lands instrument [CIMHAN][FS570].</t>
        </is>
      </c>
    </row>
    <row r="139">
      <c r="A139" s="2" t="inlineStr">
        <is>
          <t>s_hendry</t>
        </is>
      </c>
      <c r="B139" s="2" t="inlineStr">
        <is>
          <t>Hendry Solar Energy Center</t>
        </is>
      </c>
      <c r="C139" s="2" t="inlineStr">
        <is>
          <t>business</t>
        </is>
      </c>
      <c r="D139" s="2" t="inlineStr"/>
      <c r="E139" s="2" t="inlineStr">
        <is>
          <t>Energy and land conversion</t>
        </is>
      </c>
      <c r="F139" s="2" t="inlineStr">
        <is>
          <t>Hendry County</t>
        </is>
      </c>
      <c r="G139" s="2" t="inlineStr">
        <is>
          <t>The Glades</t>
        </is>
      </c>
      <c r="H139" s="2" t="inlineStr"/>
      <c r="I139" s="2" t="inlineStr">
        <is>
          <t>public record entity</t>
        </is>
      </c>
      <c r="J139" s="2" t="inlineStr"/>
      <c r="K139" s="2" t="n">
        <v>2026</v>
      </c>
      <c r="L139" s="2" t="inlineStr"/>
      <c r="M139" s="2" t="n">
        <v>2026</v>
      </c>
      <c r="N139" s="2" t="inlineStr">
        <is>
          <t>founding year</t>
        </is>
      </c>
      <c r="O139" s="2" t="inlineStr">
        <is>
          <t>announced solar center</t>
        </is>
      </c>
      <c r="P139" s="2" t="inlineStr"/>
      <c r="Q139" s="2" t="inlineStr">
        <is>
          <t>Announced for the first quarter of 2027 on a 641 acre site; not on the 2025 roll.</t>
        </is>
      </c>
      <c r="R139" s="2" t="inlineStr">
        <is>
          <t>12 September 2026</t>
        </is>
      </c>
      <c r="S139" s="2" t="inlineStr">
        <is>
          <t>High</t>
        </is>
      </c>
      <c r="T139" s="2" t="inlineStr">
        <is>
          <t>MOD TYSP</t>
        </is>
      </c>
      <c r="U139" s="2" t="n">
        <v>2</v>
      </c>
      <c r="V139" s="2" t="n">
        <v>2</v>
      </c>
      <c r="W139" s="2" t="n">
        <v>0</v>
      </c>
      <c r="X139" s="2" t="n">
        <v>0</v>
      </c>
      <c r="Y139" s="2" t="n">
        <v>1</v>
      </c>
      <c r="Z139" s="2" t="inlineStr"/>
      <c r="AA139" s="2" t="inlineStr"/>
      <c r="AB139" s="2" t="inlineStr">
        <is>
          <t>no pin; clustered at its hub region</t>
        </is>
      </c>
      <c r="AC139" s="2" t="inlineStr">
        <is>
          <t>One of the eighteen announced centers, interconnecting at the Ghost 500 kilovolt substation [MOD][TYSP].</t>
        </is>
      </c>
    </row>
    <row r="140">
      <c r="A140" s="2" t="inlineStr">
        <is>
          <t>s_joshuacreek</t>
        </is>
      </c>
      <c r="B140" s="2" t="inlineStr">
        <is>
          <t>Joshua Creek Solar Energy Center</t>
        </is>
      </c>
      <c r="C140" s="2" t="inlineStr">
        <is>
          <t>business</t>
        </is>
      </c>
      <c r="D140" s="2" t="inlineStr"/>
      <c r="E140" s="2" t="inlineStr">
        <is>
          <t>Energy and land conversion</t>
        </is>
      </c>
      <c r="F140" s="2" t="inlineStr">
        <is>
          <t>DeSoto County</t>
        </is>
      </c>
      <c r="G140" s="2" t="inlineStr">
        <is>
          <t>Peace River valley</t>
        </is>
      </c>
      <c r="H140" s="2" t="inlineStr"/>
      <c r="I140" s="2" t="inlineStr">
        <is>
          <t>public record entity</t>
        </is>
      </c>
      <c r="J140" s="2" t="inlineStr"/>
      <c r="K140" s="2" t="n">
        <v>2026</v>
      </c>
      <c r="L140" s="2" t="inlineStr"/>
      <c r="M140" s="2" t="n">
        <v>2026</v>
      </c>
      <c r="N140" s="2" t="inlineStr">
        <is>
          <t>founding year</t>
        </is>
      </c>
      <c r="O140" s="2" t="inlineStr">
        <is>
          <t>announced solar center</t>
        </is>
      </c>
      <c r="P140" s="2" t="inlineStr"/>
      <c r="Q140" s="2" t="inlineStr">
        <is>
          <t>Announced for the third quarter of 2027 on a 621 acre site; not on the 2025 roll.</t>
        </is>
      </c>
      <c r="R140" s="2" t="inlineStr">
        <is>
          <t>12 September 2026</t>
        </is>
      </c>
      <c r="S140" s="2" t="inlineStr">
        <is>
          <t>High</t>
        </is>
      </c>
      <c r="T140" s="2" t="inlineStr">
        <is>
          <t>MOD TYSP</t>
        </is>
      </c>
      <c r="U140" s="2" t="n">
        <v>2</v>
      </c>
      <c r="V140" s="2" t="n">
        <v>2</v>
      </c>
      <c r="W140" s="2" t="n">
        <v>0</v>
      </c>
      <c r="X140" s="2" t="n">
        <v>0</v>
      </c>
      <c r="Y140" s="2" t="n">
        <v>1</v>
      </c>
      <c r="Z140" s="2" t="inlineStr"/>
      <c r="AA140" s="2" t="inlineStr"/>
      <c r="AB140" s="2" t="inlineStr">
        <is>
          <t>no pin; clustered at its hub region</t>
        </is>
      </c>
      <c r="AC140" s="2" t="inlineStr">
        <is>
          <t>One of the eighteen announced centers in the module's announced conversions table [MOD][TYSP].</t>
        </is>
      </c>
    </row>
    <row r="141">
      <c r="A141" s="2" t="inlineStr">
        <is>
          <t>s_labelle</t>
        </is>
      </c>
      <c r="B141" s="2" t="inlineStr">
        <is>
          <t>LaBelle Solar Energy Center</t>
        </is>
      </c>
      <c r="C141" s="2" t="inlineStr">
        <is>
          <t>business</t>
        </is>
      </c>
      <c r="D141" s="2" t="inlineStr"/>
      <c r="E141" s="2" t="inlineStr">
        <is>
          <t>Energy and land conversion</t>
        </is>
      </c>
      <c r="F141" s="2" t="inlineStr">
        <is>
          <t>Hendry County</t>
        </is>
      </c>
      <c r="G141" s="2" t="inlineStr">
        <is>
          <t>The Glades</t>
        </is>
      </c>
      <c r="H141" s="2" t="inlineStr"/>
      <c r="I141" s="2" t="inlineStr">
        <is>
          <t>public record entity</t>
        </is>
      </c>
      <c r="J141" s="2" t="inlineStr"/>
      <c r="K141" s="2" t="n">
        <v>2026</v>
      </c>
      <c r="L141" s="2" t="inlineStr"/>
      <c r="M141" s="2" t="n">
        <v>2026</v>
      </c>
      <c r="N141" s="2" t="inlineStr">
        <is>
          <t>founding year</t>
        </is>
      </c>
      <c r="O141" s="2" t="inlineStr">
        <is>
          <t>announced solar center</t>
        </is>
      </c>
      <c r="P141" s="2" t="inlineStr"/>
      <c r="Q141" s="2" t="inlineStr">
        <is>
          <t>Announced for the third quarter of 2028 on a 459 acre site; not on the 2025 roll.</t>
        </is>
      </c>
      <c r="R141" s="2" t="inlineStr">
        <is>
          <t>12 September 2026</t>
        </is>
      </c>
      <c r="S141" s="2" t="inlineStr">
        <is>
          <t>High</t>
        </is>
      </c>
      <c r="T141" s="2" t="inlineStr">
        <is>
          <t>MOD TYSP</t>
        </is>
      </c>
      <c r="U141" s="2" t="n">
        <v>2</v>
      </c>
      <c r="V141" s="2" t="n">
        <v>2</v>
      </c>
      <c r="W141" s="2" t="n">
        <v>0</v>
      </c>
      <c r="X141" s="2" t="n">
        <v>0</v>
      </c>
      <c r="Y141" s="2" t="n">
        <v>1</v>
      </c>
      <c r="Z141" s="2" t="inlineStr"/>
      <c r="AA141" s="2" t="inlineStr"/>
      <c r="AB141" s="2" t="inlineStr">
        <is>
          <t>no pin; clustered at its hub region</t>
        </is>
      </c>
      <c r="AC141" s="2" t="inlineStr">
        <is>
          <t>One of the eighteen announced centers in the module's announced conversions table [MOD][TYSP].</t>
        </is>
      </c>
    </row>
    <row r="142">
      <c r="A142" s="2" t="inlineStr">
        <is>
          <t>s_ladybug</t>
        </is>
      </c>
      <c r="B142" s="2" t="inlineStr">
        <is>
          <t>Ladybug Solar Energy Center</t>
        </is>
      </c>
      <c r="C142" s="2" t="inlineStr">
        <is>
          <t>business</t>
        </is>
      </c>
      <c r="D142" s="2" t="inlineStr"/>
      <c r="E142" s="2" t="inlineStr">
        <is>
          <t>Energy and land conversion</t>
        </is>
      </c>
      <c r="F142" s="2" t="inlineStr">
        <is>
          <t>DeSoto County</t>
        </is>
      </c>
      <c r="G142" s="2" t="inlineStr">
        <is>
          <t>Peace River valley</t>
        </is>
      </c>
      <c r="H142" s="2" t="inlineStr"/>
      <c r="I142" s="2" t="inlineStr">
        <is>
          <t>public record entity</t>
        </is>
      </c>
      <c r="J142" s="2" t="inlineStr"/>
      <c r="K142" s="2" t="n">
        <v>2026</v>
      </c>
      <c r="L142" s="2" t="inlineStr"/>
      <c r="M142" s="2" t="n">
        <v>2026</v>
      </c>
      <c r="N142" s="2" t="inlineStr">
        <is>
          <t>founding year</t>
        </is>
      </c>
      <c r="O142" s="2" t="inlineStr">
        <is>
          <t>announced solar center</t>
        </is>
      </c>
      <c r="P142" s="2" t="inlineStr"/>
      <c r="Q142" s="2" t="inlineStr">
        <is>
          <t>Announced for the first quarter of 2029; not on the 2025 roll.</t>
        </is>
      </c>
      <c r="R142" s="2" t="inlineStr">
        <is>
          <t>12 September 2026</t>
        </is>
      </c>
      <c r="S142" s="2" t="inlineStr">
        <is>
          <t>High</t>
        </is>
      </c>
      <c r="T142" s="2" t="inlineStr">
        <is>
          <t>MOD TYSP</t>
        </is>
      </c>
      <c r="U142" s="2" t="n">
        <v>2</v>
      </c>
      <c r="V142" s="2" t="n">
        <v>2</v>
      </c>
      <c r="W142" s="2" t="n">
        <v>0</v>
      </c>
      <c r="X142" s="2" t="n">
        <v>0</v>
      </c>
      <c r="Y142" s="2" t="n">
        <v>1</v>
      </c>
      <c r="Z142" s="2" t="inlineStr"/>
      <c r="AA142" s="2" t="inlineStr"/>
      <c r="AB142" s="2" t="inlineStr">
        <is>
          <t>no pin; clustered at its hub region</t>
        </is>
      </c>
      <c r="AC142" s="2" t="inlineStr">
        <is>
          <t>One of the eighteen announced centers, about 74.5 megawatts with companion battery storage [MOD][TYSP].</t>
        </is>
      </c>
    </row>
    <row r="143">
      <c r="A143" s="2" t="inlineStr">
        <is>
          <t>s_leafcutter</t>
        </is>
      </c>
      <c r="B143" s="2" t="inlineStr">
        <is>
          <t>Leafcutter Solar Energy Center</t>
        </is>
      </c>
      <c r="C143" s="2" t="inlineStr">
        <is>
          <t>business</t>
        </is>
      </c>
      <c r="D143" s="2" t="inlineStr"/>
      <c r="E143" s="2" t="inlineStr">
        <is>
          <t>Energy and land conversion</t>
        </is>
      </c>
      <c r="F143" s="2" t="inlineStr">
        <is>
          <t>DeSoto County</t>
        </is>
      </c>
      <c r="G143" s="2" t="inlineStr">
        <is>
          <t>Peace River valley</t>
        </is>
      </c>
      <c r="H143" s="2" t="inlineStr"/>
      <c r="I143" s="2" t="inlineStr">
        <is>
          <t>public record entity</t>
        </is>
      </c>
      <c r="J143" s="2" t="inlineStr"/>
      <c r="K143" s="2" t="n">
        <v>2026</v>
      </c>
      <c r="L143" s="2" t="inlineStr"/>
      <c r="M143" s="2" t="n">
        <v>2026</v>
      </c>
      <c r="N143" s="2" t="inlineStr">
        <is>
          <t>founding year</t>
        </is>
      </c>
      <c r="O143" s="2" t="inlineStr">
        <is>
          <t>announced solar center</t>
        </is>
      </c>
      <c r="P143" s="2" t="inlineStr"/>
      <c r="Q143" s="2" t="inlineStr">
        <is>
          <t>Announced for the first quarter of 2029; not on the 2025 roll.</t>
        </is>
      </c>
      <c r="R143" s="2" t="inlineStr">
        <is>
          <t>12 September 2026</t>
        </is>
      </c>
      <c r="S143" s="2" t="inlineStr">
        <is>
          <t>High</t>
        </is>
      </c>
      <c r="T143" s="2" t="inlineStr">
        <is>
          <t>MOD TYSP</t>
        </is>
      </c>
      <c r="U143" s="2" t="n">
        <v>2</v>
      </c>
      <c r="V143" s="2" t="n">
        <v>2</v>
      </c>
      <c r="W143" s="2" t="n">
        <v>0</v>
      </c>
      <c r="X143" s="2" t="n">
        <v>0</v>
      </c>
      <c r="Y143" s="2" t="n">
        <v>1</v>
      </c>
      <c r="Z143" s="2" t="inlineStr"/>
      <c r="AA143" s="2" t="inlineStr"/>
      <c r="AB143" s="2" t="inlineStr">
        <is>
          <t>no pin; clustered at its hub region</t>
        </is>
      </c>
      <c r="AC143" s="2" t="inlineStr">
        <is>
          <t>One of the eighteen announced centers, about 74.5 megawatts with companion battery storage [MOD][TYSP].</t>
        </is>
      </c>
    </row>
    <row r="144">
      <c r="A144" s="2" t="inlineStr">
        <is>
          <t>s_limpkin</t>
        </is>
      </c>
      <c r="B144" s="2" t="inlineStr">
        <is>
          <t>Limpkin Solar Energy Center</t>
        </is>
      </c>
      <c r="C144" s="2" t="inlineStr">
        <is>
          <t>business</t>
        </is>
      </c>
      <c r="D144" s="2" t="inlineStr"/>
      <c r="E144" s="2" t="inlineStr">
        <is>
          <t>Energy and land conversion</t>
        </is>
      </c>
      <c r="F144" s="2" t="inlineStr">
        <is>
          <t>DeSoto County per the module; Collier County in the plan's operative tables</t>
        </is>
      </c>
      <c r="G144" s="2" t="inlineStr">
        <is>
          <t>Peace River valley</t>
        </is>
      </c>
      <c r="H144" s="2" t="inlineStr"/>
      <c r="I144" s="2" t="inlineStr">
        <is>
          <t>public record entity</t>
        </is>
      </c>
      <c r="J144" s="2" t="inlineStr"/>
      <c r="K144" s="2" t="n">
        <v>2026</v>
      </c>
      <c r="L144" s="2" t="inlineStr"/>
      <c r="M144" s="2" t="n">
        <v>2026</v>
      </c>
      <c r="N144" s="2" t="inlineStr">
        <is>
          <t>founding year</t>
        </is>
      </c>
      <c r="O144" s="2" t="inlineStr">
        <is>
          <t>announced solar center</t>
        </is>
      </c>
      <c r="P144" s="2" t="inlineStr"/>
      <c r="Q144" s="2" t="inlineStr">
        <is>
          <t>Announced for the first quarter of 2029; not on the 2025 roll.</t>
        </is>
      </c>
      <c r="R144" s="2" t="inlineStr">
        <is>
          <t>12 September 2026</t>
        </is>
      </c>
      <c r="S144" s="2" t="inlineStr">
        <is>
          <t>High</t>
        </is>
      </c>
      <c r="T144" s="2" t="inlineStr">
        <is>
          <t>MOD TYSP</t>
        </is>
      </c>
      <c r="U144" s="2" t="n">
        <v>2</v>
      </c>
      <c r="V144" s="2" t="n">
        <v>2</v>
      </c>
      <c r="W144" s="2" t="n">
        <v>0</v>
      </c>
      <c r="X144" s="2" t="n">
        <v>0</v>
      </c>
      <c r="Y144" s="2" t="n">
        <v>1</v>
      </c>
      <c r="Z144" s="2" t="inlineStr"/>
      <c r="AA144" s="2" t="inlineStr"/>
      <c r="AB144" s="2" t="inlineStr">
        <is>
          <t>no pin; clustered at its hub region</t>
        </is>
      </c>
      <c r="AC144" s="2" t="inlineStr">
        <is>
          <t>The module's announced table reads DeSoto; the plan's table of contents agrees but its transmission section and schedules place Limpkin in Collier County. The map records the module's placement and the plan's discrepancy together, and the item sits in Open items until a siting record settles it [MOD][TYSP].</t>
        </is>
      </c>
    </row>
    <row r="145">
      <c r="A145" s="2" t="inlineStr">
        <is>
          <t>s_mango</t>
        </is>
      </c>
      <c r="B145" s="2" t="inlineStr">
        <is>
          <t>Mango Solar Energy Center</t>
        </is>
      </c>
      <c r="C145" s="2" t="inlineStr">
        <is>
          <t>business</t>
        </is>
      </c>
      <c r="D145" s="2" t="inlineStr"/>
      <c r="E145" s="2" t="inlineStr">
        <is>
          <t>Energy and land conversion</t>
        </is>
      </c>
      <c r="F145" s="2" t="inlineStr">
        <is>
          <t>Hendry County</t>
        </is>
      </c>
      <c r="G145" s="2" t="inlineStr">
        <is>
          <t>The Glades</t>
        </is>
      </c>
      <c r="H145" s="2" t="inlineStr"/>
      <c r="I145" s="2" t="inlineStr">
        <is>
          <t>public record entity</t>
        </is>
      </c>
      <c r="J145" s="2" t="inlineStr"/>
      <c r="K145" s="2" t="n">
        <v>2026</v>
      </c>
      <c r="L145" s="2" t="inlineStr"/>
      <c r="M145" s="2" t="n">
        <v>2026</v>
      </c>
      <c r="N145" s="2" t="inlineStr">
        <is>
          <t>founding year</t>
        </is>
      </c>
      <c r="O145" s="2" t="inlineStr">
        <is>
          <t>announced solar center</t>
        </is>
      </c>
      <c r="P145" s="2" t="inlineStr"/>
      <c r="Q145" s="2" t="inlineStr">
        <is>
          <t>Announced for the third quarter of 2028 on a 658 acre site; not on the 2025 roll.</t>
        </is>
      </c>
      <c r="R145" s="2" t="inlineStr">
        <is>
          <t>12 September 2026</t>
        </is>
      </c>
      <c r="S145" s="2" t="inlineStr">
        <is>
          <t>High</t>
        </is>
      </c>
      <c r="T145" s="2" t="inlineStr">
        <is>
          <t>MOD TYSP</t>
        </is>
      </c>
      <c r="U145" s="2" t="n">
        <v>2</v>
      </c>
      <c r="V145" s="2" t="n">
        <v>2</v>
      </c>
      <c r="W145" s="2" t="n">
        <v>0</v>
      </c>
      <c r="X145" s="2" t="n">
        <v>0</v>
      </c>
      <c r="Y145" s="2" t="n">
        <v>1</v>
      </c>
      <c r="Z145" s="2" t="inlineStr"/>
      <c r="AA145" s="2" t="inlineStr"/>
      <c r="AB145" s="2" t="inlineStr">
        <is>
          <t>no pin; clustered at its hub region</t>
        </is>
      </c>
      <c r="AC145" s="2" t="inlineStr">
        <is>
          <t>One of the eighteen announced centers, with companion battery storage [MOD][TYSP].</t>
        </is>
      </c>
    </row>
    <row r="146">
      <c r="A146" s="2" t="inlineStr">
        <is>
          <t>oakstone</t>
        </is>
      </c>
      <c r="B146" s="2" t="inlineStr">
        <is>
          <t>Oak Stone</t>
        </is>
      </c>
      <c r="C146" s="2" t="inlineStr">
        <is>
          <t>business</t>
        </is>
      </c>
      <c r="D146" s="2" t="inlineStr"/>
      <c r="E146" s="2" t="inlineStr">
        <is>
          <t>Energy and land conversion</t>
        </is>
      </c>
      <c r="F146" s="2" t="inlineStr">
        <is>
          <t>Kings Highway corridor, southwest DeSoto County</t>
        </is>
      </c>
      <c r="G146" s="2" t="inlineStr">
        <is>
          <t>Peace River valley</t>
        </is>
      </c>
      <c r="H146" s="2" t="inlineStr"/>
      <c r="I146" s="2" t="inlineStr">
        <is>
          <t>publicly verified operating</t>
        </is>
      </c>
      <c r="J146" s="2" t="inlineStr"/>
      <c r="K146" s="2" t="n">
        <v>2026</v>
      </c>
      <c r="L146" s="2" t="inlineStr"/>
      <c r="M146" s="2" t="n">
        <v>2026</v>
      </c>
      <c r="N146" s="2" t="inlineStr">
        <is>
          <t>founding year</t>
        </is>
      </c>
      <c r="O146" s="2" t="inlineStr">
        <is>
          <t>the county's first master planned community wave</t>
        </is>
      </c>
      <c r="P146" s="2" t="inlineStr"/>
      <c r="Q146" s="2" t="inlineStr">
        <is>
          <t>Under construction; lots expected ready by the end of 2026 and first homes by mid 2027, per press.</t>
        </is>
      </c>
      <c r="R146" s="2" t="inlineStr">
        <is>
          <t>12 September 2026</t>
        </is>
      </c>
      <c r="S146" s="2" t="inlineStr">
        <is>
          <t>High</t>
        </is>
      </c>
      <c r="T146" s="2" t="inlineStr">
        <is>
          <t>YSOAK DDOG</t>
        </is>
      </c>
      <c r="U146" s="2" t="n">
        <v>1</v>
      </c>
      <c r="V146" s="2" t="n">
        <v>1</v>
      </c>
      <c r="W146" s="2" t="n">
        <v>0</v>
      </c>
      <c r="X146" s="2" t="n">
        <v>0</v>
      </c>
      <c r="Y146" s="2" t="n">
        <v>0</v>
      </c>
      <c r="Z146" s="2" t="inlineStr"/>
      <c r="AA146" s="2" t="inlineStr"/>
      <c r="AB146" s="2" t="inlineStr">
        <is>
          <t>no pin; clustered at its hub region</t>
        </is>
      </c>
      <c r="AC146" s="2" t="inlineStr">
        <is>
          <t>Metro Development Group builds up to 1,900 homes on 641 acres just north of the Charlotte line, with Lennar and Taylor Morrison in the first 280 home phase; a broker report describes further assemblages around it [YSOAK][DDOG].</t>
        </is>
      </c>
    </row>
    <row r="147">
      <c r="A147" s="2" t="inlineStr">
        <is>
          <t>s_redroot</t>
        </is>
      </c>
      <c r="B147" s="2" t="inlineStr">
        <is>
          <t>Redroot Solar Energy Center</t>
        </is>
      </c>
      <c r="C147" s="2" t="inlineStr">
        <is>
          <t>business</t>
        </is>
      </c>
      <c r="D147" s="2" t="inlineStr"/>
      <c r="E147" s="2" t="inlineStr">
        <is>
          <t>Energy and land conversion</t>
        </is>
      </c>
      <c r="F147" s="2" t="inlineStr">
        <is>
          <t>Hendry County</t>
        </is>
      </c>
      <c r="G147" s="2" t="inlineStr">
        <is>
          <t>The Glades</t>
        </is>
      </c>
      <c r="H147" s="2" t="inlineStr"/>
      <c r="I147" s="2" t="inlineStr">
        <is>
          <t>public record entity</t>
        </is>
      </c>
      <c r="J147" s="2" t="inlineStr"/>
      <c r="K147" s="2" t="n">
        <v>2026</v>
      </c>
      <c r="L147" s="2" t="inlineStr"/>
      <c r="M147" s="2" t="n">
        <v>2026</v>
      </c>
      <c r="N147" s="2" t="inlineStr">
        <is>
          <t>founding year</t>
        </is>
      </c>
      <c r="O147" s="2" t="inlineStr">
        <is>
          <t>announced solar center</t>
        </is>
      </c>
      <c r="P147" s="2" t="inlineStr"/>
      <c r="Q147" s="2" t="inlineStr">
        <is>
          <t>Announced for the third quarter of 2028 on a 523 acre site; not on the 2025 roll.</t>
        </is>
      </c>
      <c r="R147" s="2" t="inlineStr">
        <is>
          <t>12 September 2026</t>
        </is>
      </c>
      <c r="S147" s="2" t="inlineStr">
        <is>
          <t>High</t>
        </is>
      </c>
      <c r="T147" s="2" t="inlineStr">
        <is>
          <t>MOD TYSP</t>
        </is>
      </c>
      <c r="U147" s="2" t="n">
        <v>2</v>
      </c>
      <c r="V147" s="2" t="n">
        <v>2</v>
      </c>
      <c r="W147" s="2" t="n">
        <v>0</v>
      </c>
      <c r="X147" s="2" t="n">
        <v>0</v>
      </c>
      <c r="Y147" s="2" t="n">
        <v>1</v>
      </c>
      <c r="Z147" s="2" t="inlineStr"/>
      <c r="AA147" s="2" t="inlineStr"/>
      <c r="AB147" s="2" t="inlineStr">
        <is>
          <t>no pin; clustered at its hub region</t>
        </is>
      </c>
      <c r="AC147" s="2" t="inlineStr">
        <is>
          <t>One of the eighteen announced centers, with companion battery storage [MOD][TYSP].</t>
        </is>
      </c>
    </row>
    <row r="148">
      <c r="A148" s="2" t="inlineStr">
        <is>
          <t>s_sandgully</t>
        </is>
      </c>
      <c r="B148" s="2" t="inlineStr">
        <is>
          <t>Sand Gully Solar Energy Center</t>
        </is>
      </c>
      <c r="C148" s="2" t="inlineStr">
        <is>
          <t>business</t>
        </is>
      </c>
      <c r="D148" s="2" t="inlineStr"/>
      <c r="E148" s="2" t="inlineStr">
        <is>
          <t>Energy and land conversion</t>
        </is>
      </c>
      <c r="F148" s="2" t="inlineStr">
        <is>
          <t>DeSoto County</t>
        </is>
      </c>
      <c r="G148" s="2" t="inlineStr">
        <is>
          <t>Peace River valley</t>
        </is>
      </c>
      <c r="H148" s="2" t="inlineStr"/>
      <c r="I148" s="2" t="inlineStr">
        <is>
          <t>public record entity</t>
        </is>
      </c>
      <c r="J148" s="2" t="inlineStr"/>
      <c r="K148" s="2" t="n">
        <v>2026</v>
      </c>
      <c r="L148" s="2" t="inlineStr"/>
      <c r="M148" s="2" t="n">
        <v>2026</v>
      </c>
      <c r="N148" s="2" t="inlineStr">
        <is>
          <t>founding year</t>
        </is>
      </c>
      <c r="O148" s="2" t="inlineStr">
        <is>
          <t>announced solar center</t>
        </is>
      </c>
      <c r="P148" s="2" t="inlineStr"/>
      <c r="Q148" s="2" t="inlineStr">
        <is>
          <t>Announced for the first quarter of 2028; not on the 2025 roll.</t>
        </is>
      </c>
      <c r="R148" s="2" t="inlineStr">
        <is>
          <t>12 September 2026</t>
        </is>
      </c>
      <c r="S148" s="2" t="inlineStr">
        <is>
          <t>High</t>
        </is>
      </c>
      <c r="T148" s="2" t="inlineStr">
        <is>
          <t>MOD TYSP</t>
        </is>
      </c>
      <c r="U148" s="2" t="n">
        <v>2</v>
      </c>
      <c r="V148" s="2" t="n">
        <v>2</v>
      </c>
      <c r="W148" s="2" t="n">
        <v>0</v>
      </c>
      <c r="X148" s="2" t="n">
        <v>0</v>
      </c>
      <c r="Y148" s="2" t="n">
        <v>1</v>
      </c>
      <c r="Z148" s="2" t="inlineStr"/>
      <c r="AA148" s="2" t="inlineStr"/>
      <c r="AB148" s="2" t="inlineStr">
        <is>
          <t>no pin; clustered at its hub region</t>
        </is>
      </c>
      <c r="AC148" s="2" t="inlineStr">
        <is>
          <t>One of the eighteen announced centers in the module's announced conversions table [MOD][TYSP].</t>
        </is>
      </c>
    </row>
    <row r="149">
      <c r="A149" s="2" t="inlineStr">
        <is>
          <t>s_shellcreek</t>
        </is>
      </c>
      <c r="B149" s="2" t="inlineStr">
        <is>
          <t>Shell Creek Solar Energy Center</t>
        </is>
      </c>
      <c r="C149" s="2" t="inlineStr">
        <is>
          <t>business</t>
        </is>
      </c>
      <c r="D149" s="2" t="inlineStr"/>
      <c r="E149" s="2" t="inlineStr">
        <is>
          <t>Energy and land conversion</t>
        </is>
      </c>
      <c r="F149" s="2" t="inlineStr">
        <is>
          <t>DeSoto and Charlotte counties</t>
        </is>
      </c>
      <c r="G149" s="2" t="inlineStr">
        <is>
          <t>Peace River valley</t>
        </is>
      </c>
      <c r="H149" s="2" t="inlineStr"/>
      <c r="I149" s="2" t="inlineStr">
        <is>
          <t>public record entity</t>
        </is>
      </c>
      <c r="J149" s="2" t="inlineStr"/>
      <c r="K149" s="2" t="n">
        <v>2026</v>
      </c>
      <c r="L149" s="2" t="inlineStr"/>
      <c r="M149" s="2" t="n">
        <v>2026</v>
      </c>
      <c r="N149" s="2" t="inlineStr">
        <is>
          <t>founding year</t>
        </is>
      </c>
      <c r="O149" s="2" t="inlineStr">
        <is>
          <t>announced solar center</t>
        </is>
      </c>
      <c r="P149" s="2" t="inlineStr"/>
      <c r="Q149" s="2" t="inlineStr">
        <is>
          <t>Announced for the third quarter of 2028; not on the 2025 roll.</t>
        </is>
      </c>
      <c r="R149" s="2" t="inlineStr">
        <is>
          <t>12 September 2026</t>
        </is>
      </c>
      <c r="S149" s="2" t="inlineStr">
        <is>
          <t>High</t>
        </is>
      </c>
      <c r="T149" s="2" t="inlineStr">
        <is>
          <t>MOD TYSP</t>
        </is>
      </c>
      <c r="U149" s="2" t="n">
        <v>2</v>
      </c>
      <c r="V149" s="2" t="n">
        <v>2</v>
      </c>
      <c r="W149" s="2" t="n">
        <v>0</v>
      </c>
      <c r="X149" s="2" t="n">
        <v>0</v>
      </c>
      <c r="Y149" s="2" t="n">
        <v>1</v>
      </c>
      <c r="Z149" s="2" t="inlineStr"/>
      <c r="AA149" s="2" t="inlineStr"/>
      <c r="AB149" s="2" t="inlineStr">
        <is>
          <t>no pin; clustered at its hub region</t>
        </is>
      </c>
      <c r="AC149" s="2" t="inlineStr">
        <is>
          <t>The plan's schedule lists Shell Creek as Charlotte and DeSoto; the module carries it in the announced table with the county split noted [MOD][TYSP].</t>
        </is>
      </c>
    </row>
    <row r="150">
      <c r="A150" s="2" t="inlineStr">
        <is>
          <t>s_tangelo</t>
        </is>
      </c>
      <c r="B150" s="2" t="inlineStr">
        <is>
          <t>Tangelo Solar Energy Center</t>
        </is>
      </c>
      <c r="C150" s="2" t="inlineStr">
        <is>
          <t>business</t>
        </is>
      </c>
      <c r="D150" s="2" t="inlineStr"/>
      <c r="E150" s="2" t="inlineStr">
        <is>
          <t>Energy and land conversion</t>
        </is>
      </c>
      <c r="F150" s="2" t="inlineStr">
        <is>
          <t>Okeechobee County</t>
        </is>
      </c>
      <c r="G150" s="2" t="inlineStr">
        <is>
          <t>Okeechobee</t>
        </is>
      </c>
      <c r="H150" s="2" t="inlineStr"/>
      <c r="I150" s="2" t="inlineStr">
        <is>
          <t>public record entity</t>
        </is>
      </c>
      <c r="J150" s="2" t="inlineStr"/>
      <c r="K150" s="2" t="n">
        <v>2026</v>
      </c>
      <c r="L150" s="2" t="inlineStr"/>
      <c r="M150" s="2" t="n">
        <v>2026</v>
      </c>
      <c r="N150" s="2" t="inlineStr">
        <is>
          <t>founding year</t>
        </is>
      </c>
      <c r="O150" s="2" t="inlineStr">
        <is>
          <t>announced solar center</t>
        </is>
      </c>
      <c r="P150" s="2" t="inlineStr"/>
      <c r="Q150" s="2" t="inlineStr">
        <is>
          <t>Announced for the first quarter of 2027 on a 748 acre site; not on the 2025 roll.</t>
        </is>
      </c>
      <c r="R150" s="2" t="inlineStr">
        <is>
          <t>12 September 2026</t>
        </is>
      </c>
      <c r="S150" s="2" t="inlineStr">
        <is>
          <t>High</t>
        </is>
      </c>
      <c r="T150" s="2" t="inlineStr">
        <is>
          <t>MOD TYSP</t>
        </is>
      </c>
      <c r="U150" s="2" t="n">
        <v>2</v>
      </c>
      <c r="V150" s="2" t="n">
        <v>2</v>
      </c>
      <c r="W150" s="2" t="n">
        <v>0</v>
      </c>
      <c r="X150" s="2" t="n">
        <v>0</v>
      </c>
      <c r="Y150" s="2" t="n">
        <v>1</v>
      </c>
      <c r="Z150" s="2" t="inlineStr"/>
      <c r="AA150" s="2" t="inlineStr"/>
      <c r="AB150" s="2" t="inlineStr">
        <is>
          <t>no pin; clustered at its hub region</t>
        </is>
      </c>
      <c r="AC150" s="2" t="inlineStr">
        <is>
          <t>One of the eighteen announced centers in the module's announced conversions table [MOD][TYSP].</t>
        </is>
      </c>
    </row>
    <row r="151">
      <c r="A151" s="2" t="inlineStr">
        <is>
          <t>s_waxweed</t>
        </is>
      </c>
      <c r="B151" s="2" t="inlineStr">
        <is>
          <t>Waxweed Solar Energy Center</t>
        </is>
      </c>
      <c r="C151" s="2" t="inlineStr">
        <is>
          <t>business</t>
        </is>
      </c>
      <c r="D151" s="2" t="inlineStr"/>
      <c r="E151" s="2" t="inlineStr">
        <is>
          <t>Energy and land conversion</t>
        </is>
      </c>
      <c r="F151" s="2" t="inlineStr">
        <is>
          <t>Hendry County</t>
        </is>
      </c>
      <c r="G151" s="2" t="inlineStr">
        <is>
          <t>The Glades</t>
        </is>
      </c>
      <c r="H151" s="2" t="inlineStr"/>
      <c r="I151" s="2" t="inlineStr">
        <is>
          <t>public record entity</t>
        </is>
      </c>
      <c r="J151" s="2" t="inlineStr"/>
      <c r="K151" s="2" t="n">
        <v>2026</v>
      </c>
      <c r="L151" s="2" t="inlineStr"/>
      <c r="M151" s="2" t="n">
        <v>2026</v>
      </c>
      <c r="N151" s="2" t="inlineStr">
        <is>
          <t>founding year</t>
        </is>
      </c>
      <c r="O151" s="2" t="inlineStr">
        <is>
          <t>announced solar center</t>
        </is>
      </c>
      <c r="P151" s="2" t="inlineStr"/>
      <c r="Q151" s="2" t="inlineStr">
        <is>
          <t>Announced for the third quarter of 2028; not on the 2025 roll.</t>
        </is>
      </c>
      <c r="R151" s="2" t="inlineStr">
        <is>
          <t>12 September 2026</t>
        </is>
      </c>
      <c r="S151" s="2" t="inlineStr">
        <is>
          <t>High</t>
        </is>
      </c>
      <c r="T151" s="2" t="inlineStr">
        <is>
          <t>MOD TYSP</t>
        </is>
      </c>
      <c r="U151" s="2" t="n">
        <v>2</v>
      </c>
      <c r="V151" s="2" t="n">
        <v>2</v>
      </c>
      <c r="W151" s="2" t="n">
        <v>0</v>
      </c>
      <c r="X151" s="2" t="n">
        <v>0</v>
      </c>
      <c r="Y151" s="2" t="n">
        <v>1</v>
      </c>
      <c r="Z151" s="2" t="inlineStr"/>
      <c r="AA151" s="2" t="inlineStr"/>
      <c r="AB151" s="2" t="inlineStr">
        <is>
          <t>no pin; clustered at its hub region</t>
        </is>
      </c>
      <c r="AC151" s="2" t="inlineStr">
        <is>
          <t>One of the eighteen announced centers, with companion battery storage [MOD][TYSP].</t>
        </is>
      </c>
    </row>
    <row r="152">
      <c r="A152" s="2" t="inlineStr">
        <is>
          <t>lykesmeat</t>
        </is>
      </c>
      <c r="B152" s="2" t="inlineStr">
        <is>
          <t>Lykes Meat Group</t>
        </is>
      </c>
      <c r="C152" s="2" t="inlineStr">
        <is>
          <t>business</t>
        </is>
      </c>
      <c r="D152" s="2" t="inlineStr"/>
      <c r="E152" s="2" t="inlineStr">
        <is>
          <t>Processing, packing, cooperatives and markets</t>
        </is>
      </c>
      <c r="F152" s="2" t="inlineStr">
        <is>
          <t>Plant City and Tampa</t>
        </is>
      </c>
      <c r="G152" s="2" t="inlineStr">
        <is>
          <t>Outside the Heartland</t>
        </is>
      </c>
      <c r="H152" s="2" t="inlineStr"/>
      <c r="I152" s="2" t="inlineStr">
        <is>
          <t>historic or successor</t>
        </is>
      </c>
      <c r="J152" s="2" t="inlineStr"/>
      <c r="K152" s="2" t="n">
        <v>1913</v>
      </c>
      <c r="L152" s="2" t="n">
        <v>1996</v>
      </c>
      <c r="M152" s="2" t="n">
        <v>1913</v>
      </c>
      <c r="N152" s="2" t="inlineStr">
        <is>
          <t>founding year</t>
        </is>
      </c>
      <c r="O152" s="2" t="inlineStr">
        <is>
          <t>the packing outlet of the Lykes herds</t>
        </is>
      </c>
      <c r="P152" s="2" t="inlineStr"/>
      <c r="Q152" s="2" t="inlineStr">
        <is>
          <t>Sold to Smithfield Foods in 1996.</t>
        </is>
      </c>
      <c r="R152" s="2" t="inlineStr">
        <is>
          <t>12 September 2026</t>
        </is>
      </c>
      <c r="S152" s="2" t="inlineStr">
        <is>
          <t>High</t>
        </is>
      </c>
      <c r="T152" s="2" t="inlineStr">
        <is>
          <t>LYKH</t>
        </is>
      </c>
      <c r="U152" s="2" t="n">
        <v>1</v>
      </c>
      <c r="V152" s="2" t="n">
        <v>1</v>
      </c>
      <c r="W152" s="2" t="n">
        <v>0</v>
      </c>
      <c r="X152" s="2" t="n">
        <v>0</v>
      </c>
      <c r="Y152" s="2" t="n">
        <v>0</v>
      </c>
      <c r="Z152" s="2" t="inlineStr"/>
      <c r="AA152" s="2" t="inlineStr"/>
      <c r="AB152" s="2" t="inlineStr">
        <is>
          <t>no pin; clustered at its hub region</t>
        </is>
      </c>
      <c r="AC152" s="2" t="inlineStr">
        <is>
          <t>Lykes Brothers processes and packages meat under the Lykes and Sunnyland brands from 1913, the slaughterhouse end of the family's Heartland ranching, until the 1996 sale [LYKH].</t>
        </is>
      </c>
    </row>
    <row r="153">
      <c r="A153" s="2" t="inlineStr">
        <is>
          <t>peaceriverpacking</t>
        </is>
      </c>
      <c r="B153" s="2" t="inlineStr">
        <is>
          <t>Peace River Packing Company</t>
        </is>
      </c>
      <c r="C153" s="2" t="inlineStr">
        <is>
          <t>business</t>
        </is>
      </c>
      <c r="D153" s="2" t="inlineStr"/>
      <c r="E153" s="2" t="inlineStr">
        <is>
          <t>Processing, packing, cooperatives and markets</t>
        </is>
      </c>
      <c r="F153" s="2" t="inlineStr">
        <is>
          <t>Fort Meade, Polk County</t>
        </is>
      </c>
      <c r="G153" s="2" t="inlineStr">
        <is>
          <t>The Ridge</t>
        </is>
      </c>
      <c r="H153" s="2" t="inlineStr"/>
      <c r="I153" s="2" t="inlineStr">
        <is>
          <t>publicly verified operating</t>
        </is>
      </c>
      <c r="J153" s="2" t="inlineStr"/>
      <c r="K153" s="2" t="n">
        <v>1928</v>
      </c>
      <c r="L153" s="2" t="inlineStr"/>
      <c r="M153" s="2" t="n">
        <v>1928</v>
      </c>
      <c r="N153" s="2" t="inlineStr">
        <is>
          <t>founding year</t>
        </is>
      </c>
      <c r="O153" s="2" t="inlineStr">
        <is>
          <t>five generation family packinghouse</t>
        </is>
      </c>
      <c r="P153" s="2" t="inlineStr"/>
      <c r="Q153" s="2" t="inlineStr">
        <is>
          <t>Operating; splits output between fresh fruit and processing under the fifth generation of the Black family.</t>
        </is>
      </c>
      <c r="R153" s="2" t="inlineStr">
        <is>
          <t>12 September 2026</t>
        </is>
      </c>
      <c r="S153" s="2" t="inlineStr">
        <is>
          <t>High</t>
        </is>
      </c>
      <c r="T153" s="2" t="inlineStr">
        <is>
          <t>CFAN2 FNG</t>
        </is>
      </c>
      <c r="U153" s="2" t="n">
        <v>3</v>
      </c>
      <c r="V153" s="2" t="n">
        <v>3</v>
      </c>
      <c r="W153" s="2" t="n">
        <v>0.0272</v>
      </c>
      <c r="X153" s="2" t="n">
        <v>0.0312</v>
      </c>
      <c r="Y153" s="2" t="n">
        <v>0.3333</v>
      </c>
      <c r="Z153" s="2" t="inlineStr"/>
      <c r="AA153" s="2" t="inlineStr"/>
      <c r="AB153" s="2" t="inlineStr">
        <is>
          <t>no pin; clustered at its hub region</t>
        </is>
      </c>
      <c r="AC153" s="2" t="inlineStr">
        <is>
          <t>Local growers found the packinghouse at Fort Meade in 1928; Larry Black's great grandfather later becomes sole owner and the company remains a Florida's Natural member [CFAN2][FNG].</t>
        </is>
      </c>
    </row>
    <row r="154">
      <c r="A154" s="2" t="inlineStr">
        <is>
          <t>clewistonmill</t>
        </is>
      </c>
      <c r="B154" s="2" t="inlineStr">
        <is>
          <t>Clewiston mill and refinery</t>
        </is>
      </c>
      <c r="C154" s="2" t="inlineStr">
        <is>
          <t>business</t>
        </is>
      </c>
      <c r="D154" s="2" t="inlineStr"/>
      <c r="E154" s="2" t="inlineStr">
        <is>
          <t>Processing, packing, cooperatives and markets</t>
        </is>
      </c>
      <c r="F154" s="2" t="inlineStr">
        <is>
          <t>Clewiston, Hendry County</t>
        </is>
      </c>
      <c r="G154" s="2" t="inlineStr">
        <is>
          <t>The Glades</t>
        </is>
      </c>
      <c r="H154" s="2" t="inlineStr"/>
      <c r="I154" s="2" t="inlineStr">
        <is>
          <t>publicly verified operating</t>
        </is>
      </c>
      <c r="J154" s="2" t="inlineStr"/>
      <c r="K154" s="2" t="n">
        <v>1929</v>
      </c>
      <c r="L154" s="2" t="inlineStr"/>
      <c r="M154" s="2" t="n">
        <v>1929</v>
      </c>
      <c r="N154" s="2" t="inlineStr">
        <is>
          <t>founding year</t>
        </is>
      </c>
      <c r="O154" s="2" t="inlineStr">
        <is>
          <t>the region's flagship sugar mill</t>
        </is>
      </c>
      <c r="P154" s="2" t="inlineStr"/>
      <c r="Q154" s="2" t="inlineStr">
        <is>
          <t>Operating as U.S. Sugar's sole Florida mill, described by the company as the world's largest vertically integrated cane sugar mill and refinery.</t>
        </is>
      </c>
      <c r="R154" s="2" t="inlineStr">
        <is>
          <t>12 September 2026</t>
        </is>
      </c>
      <c r="S154" s="2" t="inlineStr">
        <is>
          <t>High</t>
        </is>
      </c>
      <c r="T154" s="2" t="inlineStr">
        <is>
          <t>FHS29 USSH</t>
        </is>
      </c>
      <c r="U154" s="2" t="n">
        <v>4</v>
      </c>
      <c r="V154" s="2" t="n">
        <v>4</v>
      </c>
      <c r="W154" s="2" t="n">
        <v>0.0036</v>
      </c>
      <c r="X154" s="2" t="n">
        <v>0.0001</v>
      </c>
      <c r="Y154" s="2" t="n">
        <v>0</v>
      </c>
      <c r="Z154" s="2" t="inlineStr"/>
      <c r="AA154" s="2" t="inlineStr"/>
      <c r="AB154" s="2" t="inlineStr">
        <is>
          <t>no pin; clustered at its hub region</t>
        </is>
      </c>
      <c r="AC154" s="2" t="inlineStr">
        <is>
          <t>Southern Sugar opens the Clewiston Sugar House on 19 January 1929; U.S. Sugar runs it from 1931 and the modern facility processes up to 42,000 tons of cane a day, fed by the company's own railroad [FHS29][USSH].</t>
        </is>
      </c>
    </row>
    <row r="155">
      <c r="A155" s="2" t="inlineStr">
        <is>
          <t>citrusworld</t>
        </is>
      </c>
      <c r="B155" s="2" t="inlineStr">
        <is>
          <t>Citrus World, Florida's Natural Growers</t>
        </is>
      </c>
      <c r="C155" s="2" t="inlineStr">
        <is>
          <t>organisation</t>
        </is>
      </c>
      <c r="D155" s="2" t="inlineStr"/>
      <c r="E155" s="2" t="inlineStr">
        <is>
          <t>Processing, packing, cooperatives and markets</t>
        </is>
      </c>
      <c r="F155" s="2" t="inlineStr">
        <is>
          <t>Lake Wales, Polk County</t>
        </is>
      </c>
      <c r="G155" s="2" t="inlineStr">
        <is>
          <t>Outside the Heartland</t>
        </is>
      </c>
      <c r="H155" s="2" t="inlineStr"/>
      <c r="I155" s="2" t="inlineStr">
        <is>
          <t>publicly verified operating</t>
        </is>
      </c>
      <c r="J155" s="2" t="inlineStr"/>
      <c r="K155" s="2" t="n">
        <v>1933</v>
      </c>
      <c r="L155" s="2" t="inlineStr"/>
      <c r="M155" s="2" t="n">
        <v>1933</v>
      </c>
      <c r="N155" s="2" t="inlineStr">
        <is>
          <t>founding year</t>
        </is>
      </c>
      <c r="O155" s="2" t="inlineStr">
        <is>
          <t>the growers' own juice company</t>
        </is>
      </c>
      <c r="P155" s="2" t="inlineStr"/>
      <c r="Q155" s="2" t="inlineStr">
        <is>
          <t>Operating; owned by over 1,100 Florida growers, the third largest orange juice processor in the country as reported in 2023, and the only major brand using exclusively Florida fruit.</t>
        </is>
      </c>
      <c r="R155" s="2" t="inlineStr">
        <is>
          <t>12 September 2026</t>
        </is>
      </c>
      <c r="S155" s="2" t="inlineStr">
        <is>
          <t>High</t>
        </is>
      </c>
      <c r="T155" s="2" t="inlineStr">
        <is>
          <t>FNH FNG WCW JAX23</t>
        </is>
      </c>
      <c r="U155" s="2" t="n">
        <v>6</v>
      </c>
      <c r="V155" s="2" t="n">
        <v>6</v>
      </c>
      <c r="W155" s="2" t="n">
        <v>0.054</v>
      </c>
      <c r="X155" s="2" t="n">
        <v>0.0654</v>
      </c>
      <c r="Y155" s="2" t="n">
        <v>0</v>
      </c>
      <c r="Z155" s="2" t="inlineStr"/>
      <c r="AA155" s="2" t="inlineStr"/>
      <c r="AB155" s="2" t="inlineStr">
        <is>
          <t>no pin; clustered at its hub region</t>
        </is>
      </c>
      <c r="AC155" s="2" t="inlineStr">
        <is>
          <t>Founded as the Florida Citrus Canners Cooperative at Lake Wales in 1933, it builds a concentrate plant in the war years and launches the Florida's Natural brand in 1987 [FNH][JAX23]. Its member organizations reach into the Heartland: Ben Hill Griffin Inc, Lykes Brothers, Peace River Packing, the Lake Placid Citrus Cooperative, Citrus Marketing Services of Sebring and Southern Gardens [FNG][WCW].</t>
        </is>
      </c>
    </row>
    <row r="156">
      <c r="A156" s="2" t="inlineStr">
        <is>
          <t>okeelivestock</t>
        </is>
      </c>
      <c r="B156" s="2" t="inlineStr">
        <is>
          <t>Okeechobee Livestock Market</t>
        </is>
      </c>
      <c r="C156" s="2" t="inlineStr">
        <is>
          <t>business</t>
        </is>
      </c>
      <c r="D156" s="2" t="inlineStr"/>
      <c r="E156" s="2" t="inlineStr">
        <is>
          <t>Processing, packing, cooperatives and markets</t>
        </is>
      </c>
      <c r="F156" s="2" t="inlineStr">
        <is>
          <t>Okeechobee, Okeechobee County</t>
        </is>
      </c>
      <c r="G156" s="2" t="inlineStr">
        <is>
          <t>Okeechobee</t>
        </is>
      </c>
      <c r="H156" s="2" t="inlineStr"/>
      <c r="I156" s="2" t="inlineStr">
        <is>
          <t>publicly verified operating</t>
        </is>
      </c>
      <c r="J156" s="2" t="inlineStr"/>
      <c r="K156" s="2" t="n">
        <v>1948</v>
      </c>
      <c r="L156" s="2" t="inlineStr"/>
      <c r="M156" s="2" t="n">
        <v>1948</v>
      </c>
      <c r="N156" s="2" t="inlineStr">
        <is>
          <t>founding year</t>
        </is>
      </c>
      <c r="O156" s="2" t="inlineStr">
        <is>
          <t>the state's largest cattle auction, as reported</t>
        </is>
      </c>
      <c r="P156" s="2" t="inlineStr"/>
      <c r="Q156" s="2" t="inlineStr">
        <is>
          <t>Operating; sales run Mondays and Tuesdays under the Clemons family.</t>
        </is>
      </c>
      <c r="R156" s="2" t="inlineStr">
        <is>
          <t>12 September 2026</t>
        </is>
      </c>
      <c r="S156" s="2" t="inlineStr">
        <is>
          <t>High</t>
        </is>
      </c>
      <c r="T156" s="2" t="inlineStr">
        <is>
          <t>OLM AGHOFP FDACSLM</t>
        </is>
      </c>
      <c r="U156" s="2" t="n">
        <v>3</v>
      </c>
      <c r="V156" s="2" t="n">
        <v>3</v>
      </c>
      <c r="W156" s="2" t="n">
        <v>0.0183</v>
      </c>
      <c r="X156" s="2" t="n">
        <v>0.0046</v>
      </c>
      <c r="Y156" s="2" t="n">
        <v>0.3333</v>
      </c>
      <c r="Z156" s="2" t="inlineStr"/>
      <c r="AA156" s="2" t="inlineStr"/>
      <c r="AB156" s="2" t="inlineStr">
        <is>
          <t>no pin; clustered at its hub region</t>
        </is>
      </c>
      <c r="AC156" s="2" t="inlineStr">
        <is>
          <t>The Dixie Cattlemen build the barn beside the railroad in the 1930s and the market opens 17 September 1948 with 748 head sold; Pete Clemons and partners buy it in 1961 and his sons run it today [OLM]. The Florida Agricultural Hall of Fame describes it as Florida's largest cattle market, as reported [AGHOFP][FDACSLM].</t>
        </is>
      </c>
    </row>
    <row r="157">
      <c r="A157" s="2" t="inlineStr">
        <is>
          <t>bryantmill</t>
        </is>
      </c>
      <c r="B157" s="2" t="inlineStr">
        <is>
          <t>Bryant Sugar House</t>
        </is>
      </c>
      <c r="C157" s="2" t="inlineStr">
        <is>
          <t>business</t>
        </is>
      </c>
      <c r="D157" s="2" t="inlineStr"/>
      <c r="E157" s="2" t="inlineStr">
        <is>
          <t>Processing, packing, cooperatives and markets</t>
        </is>
      </c>
      <c r="F157" s="2" t="inlineStr">
        <is>
          <t>Bryant, Palm Beach County</t>
        </is>
      </c>
      <c r="G157" s="2" t="inlineStr">
        <is>
          <t>The Glades</t>
        </is>
      </c>
      <c r="H157" s="2" t="inlineStr"/>
      <c r="I157" s="2" t="inlineStr">
        <is>
          <t>historic or successor</t>
        </is>
      </c>
      <c r="J157" s="2" t="inlineStr"/>
      <c r="K157" s="2" t="n">
        <v>1962</v>
      </c>
      <c r="L157" s="2" t="n">
        <v>2007</v>
      </c>
      <c r="M157" s="2" t="n">
        <v>1962</v>
      </c>
      <c r="N157" s="2" t="inlineStr">
        <is>
          <t>founding year</t>
        </is>
      </c>
      <c r="O157" s="2" t="inlineStr">
        <is>
          <t>closed U.S. Sugar mill</t>
        </is>
      </c>
      <c r="P157" s="2" t="inlineStr"/>
      <c r="Q157" s="2" t="inlineStr">
        <is>
          <t>Closed in 2007; processing consolidates at Clewiston.</t>
        </is>
      </c>
      <c r="R157" s="2" t="inlineStr">
        <is>
          <t>12 September 2026</t>
        </is>
      </c>
      <c r="S157" s="2" t="inlineStr">
        <is>
          <t>High</t>
        </is>
      </c>
      <c r="T157" s="2" t="inlineStr">
        <is>
          <t>WUSS USSH CLUIB WBRY</t>
        </is>
      </c>
      <c r="U157" s="2" t="n">
        <v>3</v>
      </c>
      <c r="V157" s="2" t="n">
        <v>3</v>
      </c>
      <c r="W157" s="2" t="n">
        <v>0.0081</v>
      </c>
      <c r="X157" s="2" t="n">
        <v>0.0046</v>
      </c>
      <c r="Y157" s="2" t="n">
        <v>0</v>
      </c>
      <c r="Z157" s="2" t="inlineStr"/>
      <c r="AA157" s="2" t="inlineStr"/>
      <c r="AB157" s="2" t="inlineStr">
        <is>
          <t>no pin; clustered at its hub region</t>
        </is>
      </c>
      <c r="AC157" s="2" t="inlineStr">
        <is>
          <t>U.S. Sugar opens the Bryant mill in 1962, described at the time as the largest and most advanced sugarcane mill in the world, as reported; it closes in 2007 and the company community around it is later demolished [WUSS][USSH][CLUIB].</t>
        </is>
      </c>
    </row>
    <row r="158">
      <c r="A158" s="2" t="inlineStr">
        <is>
          <t>gladeshouse</t>
        </is>
      </c>
      <c r="B158" s="2" t="inlineStr">
        <is>
          <t>Glades Sugar House</t>
        </is>
      </c>
      <c r="C158" s="2" t="inlineStr">
        <is>
          <t>business</t>
        </is>
      </c>
      <c r="D158" s="2" t="inlineStr"/>
      <c r="E158" s="2" t="inlineStr">
        <is>
          <t>Processing, packing, cooperatives and markets</t>
        </is>
      </c>
      <c r="F158" s="2" t="inlineStr">
        <is>
          <t>Belle Glade, Palm Beach County</t>
        </is>
      </c>
      <c r="G158" s="2" t="inlineStr">
        <is>
          <t>The Glades</t>
        </is>
      </c>
      <c r="H158" s="2" t="inlineStr"/>
      <c r="I158" s="2" t="inlineStr">
        <is>
          <t>publicly verified operating</t>
        </is>
      </c>
      <c r="J158" s="2" t="inlineStr"/>
      <c r="K158" s="2" t="n">
        <v>1962</v>
      </c>
      <c r="L158" s="2" t="inlineStr"/>
      <c r="M158" s="2" t="n">
        <v>1962</v>
      </c>
      <c r="N158" s="2" t="inlineStr">
        <is>
          <t>founding year</t>
        </is>
      </c>
      <c r="O158" s="2" t="inlineStr">
        <is>
          <t>the cooperative's mill</t>
        </is>
      </c>
      <c r="P158" s="2" t="inlineStr"/>
      <c r="Q158" s="2" t="inlineStr">
        <is>
          <t>Operating; grinds up to 26,000 tons of cane a day.</t>
        </is>
      </c>
      <c r="R158" s="2" t="inlineStr">
        <is>
          <t>12 September 2026</t>
        </is>
      </c>
      <c r="S158" s="2" t="inlineStr">
        <is>
          <t>High</t>
        </is>
      </c>
      <c r="T158" s="2" t="inlineStr">
        <is>
          <t>WSCGC SCGCH</t>
        </is>
      </c>
      <c r="U158" s="2" t="n">
        <v>2</v>
      </c>
      <c r="V158" s="2" t="n">
        <v>2</v>
      </c>
      <c r="W158" s="2" t="n">
        <v>0.0323</v>
      </c>
      <c r="X158" s="2" t="n">
        <v>0</v>
      </c>
      <c r="Y158" s="2" t="n">
        <v>0</v>
      </c>
      <c r="Z158" s="2" t="inlineStr"/>
      <c r="AA158" s="2" t="inlineStr"/>
      <c r="AB158" s="2" t="inlineStr">
        <is>
          <t>no pin; clustered at its hub region</t>
        </is>
      </c>
      <c r="AC158" s="2" t="inlineStr">
        <is>
          <t>The Sugar Cane Growers Cooperative opens the mill on 22 November 1962 at 6,000 tons a day and expands it to 26,000 [WSCGC].</t>
        </is>
      </c>
    </row>
    <row r="159">
      <c r="A159" s="2" t="inlineStr">
        <is>
          <t>peaceriverproducts</t>
        </is>
      </c>
      <c r="B159" s="2" t="inlineStr">
        <is>
          <t>Peace River Citrus Products</t>
        </is>
      </c>
      <c r="C159" s="2" t="inlineStr">
        <is>
          <t>business</t>
        </is>
      </c>
      <c r="D159" s="2" t="inlineStr"/>
      <c r="E159" s="2" t="inlineStr">
        <is>
          <t>Processing, packing, cooperatives and markets</t>
        </is>
      </c>
      <c r="F159" s="2" t="inlineStr">
        <is>
          <t>Arcadia, DeSoto County, and Bartow</t>
        </is>
      </c>
      <c r="G159" s="2" t="inlineStr">
        <is>
          <t>Peace River valley</t>
        </is>
      </c>
      <c r="H159" s="2" t="inlineStr"/>
      <c r="I159" s="2" t="inlineStr">
        <is>
          <t>publicly verified operating</t>
        </is>
      </c>
      <c r="J159" s="2" t="inlineStr"/>
      <c r="K159" s="2" t="n">
        <v>1991</v>
      </c>
      <c r="L159" s="2" t="inlineStr"/>
      <c r="M159" s="2" t="n">
        <v>1991</v>
      </c>
      <c r="N159" s="2" t="inlineStr">
        <is>
          <t>founding year</t>
        </is>
      </c>
      <c r="O159" s="2" t="inlineStr">
        <is>
          <t>the Heartland's operating juice plant</t>
        </is>
      </c>
      <c r="P159" s="2" t="inlineStr"/>
      <c r="Q159" s="2" t="inlineStr">
        <is>
          <t>Operating; the Arcadia and Bartow plants carry a combined capacity around 20 million boxes.</t>
        </is>
      </c>
      <c r="R159" s="2" t="inlineStr">
        <is>
          <t>12 September 2026</t>
        </is>
      </c>
      <c r="S159" s="2" t="inlineStr">
        <is>
          <t>High</t>
        </is>
      </c>
      <c r="T159" s="2" t="inlineStr">
        <is>
          <t>JAX23 CFDCP</t>
        </is>
      </c>
      <c r="U159" s="2" t="n">
        <v>4</v>
      </c>
      <c r="V159" s="2" t="n">
        <v>4</v>
      </c>
      <c r="W159" s="2" t="n">
        <v>0.226</v>
      </c>
      <c r="X159" s="2" t="n">
        <v>0</v>
      </c>
      <c r="Y159" s="2" t="n">
        <v>0.75</v>
      </c>
      <c r="Z159" s="2" t="inlineStr"/>
      <c r="AA159" s="2" t="inlineStr"/>
      <c r="AB159" s="2" t="inlineStr">
        <is>
          <t>no pin; clustered at its hub region</t>
        </is>
      </c>
      <c r="AC159" s="2" t="inlineStr">
        <is>
          <t>Bill Becker starts the company in 1991; it processes at Arcadia and expands at Bartow from 2002, holds a renewed ten year Coca-Cola contract, makes Minute Maid orange juice for McDonald's and supplies Tropicana [CFDCP][JAX23].</t>
        </is>
      </c>
    </row>
    <row r="160">
      <c r="A160" s="2" t="inlineStr">
        <is>
          <t>scfe</t>
        </is>
      </c>
      <c r="B160" s="2" t="inlineStr">
        <is>
          <t>South Central Florida Express</t>
        </is>
      </c>
      <c r="C160" s="2" t="inlineStr">
        <is>
          <t>business</t>
        </is>
      </c>
      <c r="D160" s="2" t="inlineStr"/>
      <c r="E160" s="2" t="inlineStr">
        <is>
          <t>Processing, packing, cooperatives and markets</t>
        </is>
      </c>
      <c r="F160" s="2" t="inlineStr">
        <is>
          <t>Clewiston, Hendry County</t>
        </is>
      </c>
      <c r="G160" s="2" t="inlineStr">
        <is>
          <t>The Glades</t>
        </is>
      </c>
      <c r="H160" s="2" t="inlineStr"/>
      <c r="I160" s="2" t="inlineStr">
        <is>
          <t>publicly verified operating</t>
        </is>
      </c>
      <c r="J160" s="2" t="inlineStr"/>
      <c r="K160" s="2" t="n">
        <v>1994</v>
      </c>
      <c r="L160" s="2" t="inlineStr"/>
      <c r="M160" s="2" t="n">
        <v>1994</v>
      </c>
      <c r="N160" s="2" t="inlineStr">
        <is>
          <t>founding year</t>
        </is>
      </c>
      <c r="O160" s="2" t="inlineStr">
        <is>
          <t>the sugar railroad</t>
        </is>
      </c>
      <c r="P160" s="2" t="inlineStr"/>
      <c r="Q160" s="2" t="inlineStr">
        <is>
          <t>Operating; 171 miles of shortline from Sebring to Fort Pierce around the south side of the lake, hauling cane to the Clewiston mill.</t>
        </is>
      </c>
      <c r="R160" s="2" t="inlineStr">
        <is>
          <t>12 September 2026</t>
        </is>
      </c>
      <c r="S160" s="2" t="inlineStr">
        <is>
          <t>High</t>
        </is>
      </c>
      <c r="T160" s="2" t="inlineStr">
        <is>
          <t>WSCFE USSH WHCB</t>
        </is>
      </c>
      <c r="U160" s="2" t="n">
        <v>3</v>
      </c>
      <c r="V160" s="2" t="n">
        <v>3</v>
      </c>
      <c r="W160" s="2" t="n">
        <v>0.0259</v>
      </c>
      <c r="X160" s="2" t="n">
        <v>0.0378</v>
      </c>
      <c r="Y160" s="2" t="n">
        <v>0</v>
      </c>
      <c r="Z160" s="2" t="inlineStr"/>
      <c r="AA160" s="2" t="inlineStr"/>
      <c r="AB160" s="2" t="inlineStr">
        <is>
          <t>no pin; clustered at its hub region</t>
        </is>
      </c>
      <c r="AC160" s="2" t="inlineStr">
        <is>
          <t>U.S. Sugar buys the old Atlantic Coast Line lake trackage from the Brandywine Valley Railroad on 17 September 1994 and runs it as South Central Florida Express, described as the largest private agricultural railroad in the country, as reported [WSCFE]. Since 2021 it also runs the Sugar Express steam excursion [WSCFE].</t>
        </is>
      </c>
    </row>
    <row r="161">
      <c r="A161" s="2" t="inlineStr">
        <is>
          <t>asrgroup</t>
        </is>
      </c>
      <c r="B161" s="2" t="inlineStr">
        <is>
          <t>ASR Group</t>
        </is>
      </c>
      <c r="C161" s="2" t="inlineStr">
        <is>
          <t>business</t>
        </is>
      </c>
      <c r="D161" s="2" t="inlineStr"/>
      <c r="E161" s="2" t="inlineStr">
        <is>
          <t>Processing, packing, cooperatives and markets</t>
        </is>
      </c>
      <c r="F161" s="2" t="inlineStr">
        <is>
          <t>West Palm Beach, Palm Beach County</t>
        </is>
      </c>
      <c r="G161" s="2" t="inlineStr">
        <is>
          <t>Outside the Heartland</t>
        </is>
      </c>
      <c r="H161" s="2" t="inlineStr"/>
      <c r="I161" s="2" t="inlineStr">
        <is>
          <t>publicly verified operating</t>
        </is>
      </c>
      <c r="J161" s="2" t="inlineStr"/>
      <c r="K161" s="2" t="n">
        <v>1998</v>
      </c>
      <c r="L161" s="2" t="inlineStr"/>
      <c r="M161" s="2" t="n">
        <v>1998</v>
      </c>
      <c r="N161" s="2" t="inlineStr">
        <is>
          <t>founding year</t>
        </is>
      </c>
      <c r="O161" s="2" t="inlineStr">
        <is>
          <t>the refining and marketing arm</t>
        </is>
      </c>
      <c r="P161" s="2" t="inlineStr"/>
      <c r="Q161" s="2" t="inlineStr">
        <is>
          <t>Operating; refines and markets under Domino, C and H and other brands, and describes itself as the world's largest cane sugar refiner, a claim of the company's own.</t>
        </is>
      </c>
      <c r="R161" s="2" t="inlineStr">
        <is>
          <t>12 September 2026</t>
        </is>
      </c>
      <c r="S161" s="2" t="inlineStr">
        <is>
          <t>High</t>
        </is>
      </c>
      <c r="T161" s="2" t="inlineStr">
        <is>
          <t>ASRH WASR WSCGC ENCFC</t>
        </is>
      </c>
      <c r="U161" s="2" t="n">
        <v>3</v>
      </c>
      <c r="V161" s="2" t="n">
        <v>3</v>
      </c>
      <c r="W161" s="2" t="n">
        <v>0.1046</v>
      </c>
      <c r="X161" s="2" t="n">
        <v>0.009900000000000001</v>
      </c>
      <c r="Y161" s="2" t="n">
        <v>0</v>
      </c>
      <c r="Z161" s="2" t="inlineStr"/>
      <c r="AA161" s="2" t="inlineStr"/>
      <c r="AB161" s="2" t="inlineStr">
        <is>
          <t>no pin; clustered at its hub region</t>
        </is>
      </c>
      <c r="AC161" s="2" t="inlineStr">
        <is>
          <t>American Sugar Refining begins in 1998 when Florida Crystals and the Sugar Cane Growers Cooperative acquire the Yonkers refinery; Domino follows in 2001, C and H in 2005 and Tate and Lyle Sugars in 2010 [ASRH][WASR][ENCFC].</t>
        </is>
      </c>
    </row>
    <row r="162">
      <c r="A162" s="2" t="inlineStr">
        <is>
          <t>newhopepower</t>
        </is>
      </c>
      <c r="B162" s="2" t="inlineStr">
        <is>
          <t>New Hope Power</t>
        </is>
      </c>
      <c r="C162" s="2" t="inlineStr">
        <is>
          <t>business</t>
        </is>
      </c>
      <c r="D162" s="2" t="inlineStr"/>
      <c r="E162" s="2" t="inlineStr">
        <is>
          <t>Processing, packing, cooperatives and markets</t>
        </is>
      </c>
      <c r="F162" s="2" t="inlineStr">
        <is>
          <t>South Bay, Palm Beach County</t>
        </is>
      </c>
      <c r="G162" s="2" t="inlineStr">
        <is>
          <t>The Glades</t>
        </is>
      </c>
      <c r="H162" s="2" t="inlineStr"/>
      <c r="I162" s="2" t="inlineStr">
        <is>
          <t>publicly verified operating</t>
        </is>
      </c>
      <c r="J162" s="2" t="inlineStr"/>
      <c r="K162" s="2" t="n">
        <v>2005</v>
      </c>
      <c r="L162" s="2" t="inlineStr"/>
      <c r="M162" s="2" t="n">
        <v>2005</v>
      </c>
      <c r="N162" s="2" t="inlineStr">
        <is>
          <t>founding year</t>
        </is>
      </c>
      <c r="O162" s="2" t="inlineStr">
        <is>
          <t>biomass power at Okeelanta</t>
        </is>
      </c>
      <c r="P162" s="2" t="inlineStr"/>
      <c r="Q162" s="2" t="inlineStr">
        <is>
          <t>Operating; three biomass boilers rated at a nominal 140 megawatts burn cane fiber.</t>
        </is>
      </c>
      <c r="R162" s="2" t="inlineStr">
        <is>
          <t>12 September 2026</t>
        </is>
      </c>
      <c r="S162" s="2" t="inlineStr">
        <is>
          <t>High</t>
        </is>
      </c>
      <c r="T162" s="2" t="inlineStr">
        <is>
          <t>DEPOC CLUIO</t>
        </is>
      </c>
      <c r="U162" s="2" t="n">
        <v>2</v>
      </c>
      <c r="V162" s="2" t="n">
        <v>2</v>
      </c>
      <c r="W162" s="2" t="n">
        <v>0</v>
      </c>
      <c r="X162" s="2" t="n">
        <v>0</v>
      </c>
      <c r="Y162" s="2" t="n">
        <v>0</v>
      </c>
      <c r="Z162" s="2" t="inlineStr"/>
      <c r="AA162" s="2" t="inlineStr"/>
      <c r="AB162" s="2" t="inlineStr">
        <is>
          <t>no pin; clustered at its hub region</t>
        </is>
      </c>
      <c r="AC162" s="2" t="inlineStr">
        <is>
          <t>The Okeelanta Cogeneration Facility is certified 26 May 2005 under Florida DEP certification PA 04-46 and powers the mill complex and the grid [DEPOC][CLUIO].</t>
        </is>
      </c>
    </row>
    <row r="163">
      <c r="A163" s="2" t="inlineStr">
        <is>
          <t>imperialsugar</t>
        </is>
      </c>
      <c r="B163" s="2" t="inlineStr">
        <is>
          <t>Imperial Sugar Company</t>
        </is>
      </c>
      <c r="C163" s="2" t="inlineStr">
        <is>
          <t>business</t>
        </is>
      </c>
      <c r="D163" s="2" t="inlineStr"/>
      <c r="E163" s="2" t="inlineStr">
        <is>
          <t>Processing, packing, cooperatives and markets</t>
        </is>
      </c>
      <c r="F163" s="2" t="inlineStr">
        <is>
          <t>Port Wentworth, Georgia</t>
        </is>
      </c>
      <c r="G163" s="2" t="inlineStr">
        <is>
          <t>Outside Florida</t>
        </is>
      </c>
      <c r="H163" s="2" t="inlineStr"/>
      <c r="I163" s="2" t="inlineStr">
        <is>
          <t>publicly verified operating</t>
        </is>
      </c>
      <c r="J163" s="2" t="inlineStr"/>
      <c r="K163" s="2" t="n">
        <v>2022</v>
      </c>
      <c r="L163" s="2" t="inlineStr"/>
      <c r="M163" s="2" t="n">
        <v>2022</v>
      </c>
      <c r="N163" s="2" t="inlineStr">
        <is>
          <t>founding year</t>
        </is>
      </c>
      <c r="O163" s="2" t="inlineStr">
        <is>
          <t>the out of state refining arm of U.S. Sugar</t>
        </is>
      </c>
      <c r="P163" s="2" t="inlineStr"/>
      <c r="Q163" s="2" t="inlineStr">
        <is>
          <t>Operating as a U.S. Sugar subsidiary with the Savannah area refinery.</t>
        </is>
      </c>
      <c r="R163" s="2" t="inlineStr">
        <is>
          <t>12 September 2026</t>
        </is>
      </c>
      <c r="S163" s="2" t="inlineStr">
        <is>
          <t>High</t>
        </is>
      </c>
      <c r="T163" s="2" t="inlineStr">
        <is>
          <t>BB22 LDC FP22 IMPH WIMP</t>
        </is>
      </c>
      <c r="U163" s="2" t="n">
        <v>1</v>
      </c>
      <c r="V163" s="2" t="n">
        <v>1</v>
      </c>
      <c r="W163" s="2" t="n">
        <v>0</v>
      </c>
      <c r="X163" s="2" t="n">
        <v>0</v>
      </c>
      <c r="Y163" s="2" t="n">
        <v>0</v>
      </c>
      <c r="Z163" s="2" t="inlineStr"/>
      <c r="AA163" s="2" t="inlineStr"/>
      <c r="AB163" s="2" t="inlineStr">
        <is>
          <t>no pin; clustered at its hub region</t>
        </is>
      </c>
      <c r="AC163" s="2" t="inlineStr">
        <is>
          <t>Louis Dreyfus agrees in March 2021 to sell Imperial to U.S. Sugar; the Department of Justice sues to block the deal, loses in September 2022, and the 315 million dollar purchase completes on 30 November 2022 [BB22][LDC][FP22]. The company traces to an 1843 mill at what became Sugar Land, Texas [IMPH][WIMP].</t>
        </is>
      </c>
    </row>
    <row r="164">
      <c r="A164" s="2" t="inlineStr">
        <is>
          <t>ricemill</t>
        </is>
      </c>
      <c r="B164" s="2" t="inlineStr">
        <is>
          <t>Florida Crystals rice mill</t>
        </is>
      </c>
      <c r="C164" s="2" t="inlineStr">
        <is>
          <t>business</t>
        </is>
      </c>
      <c r="D164" s="2" t="inlineStr"/>
      <c r="E164" s="2" t="inlineStr">
        <is>
          <t>Processing, packing, cooperatives and markets</t>
        </is>
      </c>
      <c r="F164" s="2" t="inlineStr">
        <is>
          <t>Belle Glade, Palm Beach County</t>
        </is>
      </c>
      <c r="G164" s="2" t="inlineStr">
        <is>
          <t>The Glades</t>
        </is>
      </c>
      <c r="H164" s="2" t="inlineStr"/>
      <c r="I164" s="2" t="inlineStr">
        <is>
          <t>publicly verified operating</t>
        </is>
      </c>
      <c r="J164" s="2" t="inlineStr"/>
      <c r="K164" s="2" t="n">
        <v>2023</v>
      </c>
      <c r="L164" s="2" t="inlineStr"/>
      <c r="M164" s="2" t="n">
        <v>2023</v>
      </c>
      <c r="N164" s="2" t="inlineStr">
        <is>
          <t>first documented year on the map; founding year not recorded</t>
        </is>
      </c>
      <c r="O164" s="2" t="inlineStr">
        <is>
          <t>Florida's only rice mill, as the company reports</t>
        </is>
      </c>
      <c r="P164" s="2" t="inlineStr"/>
      <c r="Q164" s="2" t="inlineStr">
        <is>
          <t>Operating; supplies about 90 million pounds of locally grown rice a year.</t>
        </is>
      </c>
      <c r="R164" s="2" t="inlineStr">
        <is>
          <t>12 September 2026</t>
        </is>
      </c>
      <c r="S164" s="2" t="inlineStr">
        <is>
          <t>High</t>
        </is>
      </c>
      <c r="T164" s="2" t="inlineStr">
        <is>
          <t>FCRM</t>
        </is>
      </c>
      <c r="U164" s="2" t="n">
        <v>2</v>
      </c>
      <c r="V164" s="2" t="n">
        <v>2</v>
      </c>
      <c r="W164" s="2" t="n">
        <v>0.0151</v>
      </c>
      <c r="X164" s="2" t="n">
        <v>0.0178</v>
      </c>
      <c r="Y164" s="2" t="n">
        <v>0</v>
      </c>
      <c r="Z164" s="2" t="inlineStr"/>
      <c r="AA164" s="2" t="inlineStr"/>
      <c r="AB164" s="2" t="inlineStr">
        <is>
          <t>no pin; clustered at its hub region</t>
        </is>
      </c>
      <c r="AC164" s="2" t="inlineStr">
        <is>
          <t>The Belle Glade mill supplies rice grown in rotation with sugarcane on the company's Palm Beach County farms; in May 2023 the company adds a 900 panel solar array and Florida's first operating Tesla Megapack battery to power it [FCRM]. The mill operates well before 2023; it enters the map at the first year the record documents it [FCRM].</t>
        </is>
      </c>
    </row>
    <row r="165">
      <c r="A165" s="2" t="inlineStr">
        <is>
          <t>southeastmilk</t>
        </is>
      </c>
      <c r="B165" s="2" t="inlineStr">
        <is>
          <t>Southeast Milk Inc</t>
        </is>
      </c>
      <c r="C165" s="2" t="inlineStr">
        <is>
          <t>organisation</t>
        </is>
      </c>
      <c r="D165" s="2" t="inlineStr"/>
      <c r="E165" s="2" t="inlineStr">
        <is>
          <t>Processing, packing, cooperatives and markets</t>
        </is>
      </c>
      <c r="F165" s="2" t="inlineStr">
        <is>
          <t>Florida, cooperative</t>
        </is>
      </c>
      <c r="G165" s="2" t="inlineStr">
        <is>
          <t>Outside the Heartland</t>
        </is>
      </c>
      <c r="H165" s="2" t="inlineStr"/>
      <c r="I165" s="2" t="inlineStr">
        <is>
          <t>publicly verified operating</t>
        </is>
      </c>
      <c r="J165" s="2" t="inlineStr"/>
      <c r="K165" s="2" t="n"/>
      <c r="L165" s="2" t="inlineStr"/>
      <c r="M165" s="2" t="n">
        <v>2025</v>
      </c>
      <c r="N165" s="2" t="inlineStr">
        <is>
          <t>first documented year on the map; founding year not recorded</t>
        </is>
      </c>
      <c r="O165" s="2" t="inlineStr">
        <is>
          <t>the dairy marketing cooperative</t>
        </is>
      </c>
      <c r="P165" s="2" t="inlineStr"/>
      <c r="Q165" s="2" t="inlineStr">
        <is>
          <t>Operating; its members include the Larson and Rucks families of Okeechobee.</t>
        </is>
      </c>
      <c r="R165" s="2" t="inlineStr">
        <is>
          <t>12 September 2026</t>
        </is>
      </c>
      <c r="S165" s="2" t="inlineStr">
        <is>
          <t>High</t>
        </is>
      </c>
      <c r="T165" s="2" t="inlineStr">
        <is>
          <t>DHM SEMR</t>
        </is>
      </c>
      <c r="U165" s="2" t="n">
        <v>2</v>
      </c>
      <c r="V165" s="2" t="n">
        <v>2</v>
      </c>
      <c r="W165" s="2" t="n">
        <v>0.0109</v>
      </c>
      <c r="X165" s="2" t="n">
        <v>0.0046</v>
      </c>
      <c r="Y165" s="2" t="n">
        <v>0</v>
      </c>
      <c r="Z165" s="2" t="inlineStr"/>
      <c r="AA165" s="2" t="inlineStr"/>
      <c r="AB165" s="2" t="inlineStr">
        <is>
          <t>no pin; clustered at its hub region</t>
        </is>
      </c>
      <c r="AC165" s="2" t="inlineStr">
        <is>
          <t>The cooperative markets the milk of Florida dairy families; Jacob Larson of Larson Dairy serves as board president and the Rucks family of Milking R are members [DHM][SEMR]. It enters the map at the first year the record here documents it.</t>
        </is>
      </c>
    </row>
    <row r="166">
      <c r="A166" s="2" t="inlineStr">
        <is>
          <t>disstonworks</t>
        </is>
      </c>
      <c r="B166" s="2" t="inlineStr">
        <is>
          <t>Disston purchase and drainage works</t>
        </is>
      </c>
      <c r="C166" s="2" t="inlineStr">
        <is>
          <t>civic</t>
        </is>
      </c>
      <c r="D166" s="2" t="inlineStr"/>
      <c r="E166" s="2" t="inlineStr">
        <is>
          <t>Research, extension and industry institutions</t>
        </is>
      </c>
      <c r="F166" s="2" t="inlineStr">
        <is>
          <t>Kissimmee River, Lake Okeechobee and the Caloosahatchee</t>
        </is>
      </c>
      <c r="G166" s="2" t="inlineStr">
        <is>
          <t>The Glades</t>
        </is>
      </c>
      <c r="H166" s="2" t="inlineStr"/>
      <c r="I166" s="2" t="inlineStr">
        <is>
          <t>historic or successor</t>
        </is>
      </c>
      <c r="J166" s="2" t="inlineStr"/>
      <c r="K166" s="2" t="n">
        <v>1881</v>
      </c>
      <c r="L166" s="2" t="n">
        <v>1896</v>
      </c>
      <c r="M166" s="2" t="n">
        <v>1881</v>
      </c>
      <c r="N166" s="2" t="inlineStr">
        <is>
          <t>founding year</t>
        </is>
      </c>
      <c r="O166" s="2" t="inlineStr">
        <is>
          <t>the origin of the drained interior</t>
        </is>
      </c>
      <c r="P166" s="2" t="inlineStr"/>
      <c r="Q166" s="2" t="inlineStr">
        <is>
          <t>Historical; the canals begin the opening of the region.</t>
        </is>
      </c>
      <c r="R166" s="2" t="inlineStr">
        <is>
          <t>12 September 2026</t>
        </is>
      </c>
      <c r="S166" s="2" t="inlineStr">
        <is>
          <t>Medium</t>
        </is>
      </c>
      <c r="T166" s="2" t="inlineStr">
        <is>
          <t>WDIS</t>
        </is>
      </c>
      <c r="U166" s="2" t="n">
        <v>4</v>
      </c>
      <c r="V166" s="2" t="n">
        <v>4</v>
      </c>
      <c r="W166" s="2" t="n">
        <v>0.0211</v>
      </c>
      <c r="X166" s="2" t="n">
        <v>0.038</v>
      </c>
      <c r="Y166" s="2" t="n">
        <v>0.25</v>
      </c>
      <c r="Z166" s="2" t="inlineStr"/>
      <c r="AA166" s="2" t="inlineStr"/>
      <c r="AB166" s="2" t="inlineStr">
        <is>
          <t>no pin; clustered at its hub region</t>
        </is>
      </c>
      <c r="AC166" s="2" t="inlineStr">
        <is>
          <t>Hamilton Disston buys 4 million acres at 25 cents an acre in 1881, reported by The New York Times at the time as the largest purchase of land ever made by a single person, and dredges over 80 miles of canals, connecting the lake to the Caloosahatchee [WDIS].</t>
        </is>
      </c>
    </row>
    <row r="167">
      <c r="A167" s="2" t="inlineStr">
        <is>
          <t>disston</t>
        </is>
      </c>
      <c r="B167" s="2" t="inlineStr">
        <is>
          <t>Hamilton Disston</t>
        </is>
      </c>
      <c r="C167" s="2" t="inlineStr">
        <is>
          <t>person</t>
        </is>
      </c>
      <c r="D167" s="2" t="inlineStr">
        <is>
          <t>institutional connector</t>
        </is>
      </c>
      <c r="E167" s="2" t="inlineStr">
        <is>
          <t>Research, extension and industry institutions</t>
        </is>
      </c>
      <c r="F167" s="2" t="inlineStr">
        <is>
          <t>Philadelphia and the Florida interior</t>
        </is>
      </c>
      <c r="G167" s="2" t="inlineStr">
        <is>
          <t>Outside Florida</t>
        </is>
      </c>
      <c r="H167" s="2" t="inlineStr"/>
      <c r="I167" s="2" t="inlineStr"/>
      <c r="J167" s="2" t="inlineStr"/>
      <c r="K167" s="2" t="n"/>
      <c r="L167" s="2" t="inlineStr"/>
      <c r="M167" s="2" t="n">
        <v>1881</v>
      </c>
      <c r="N167" s="2" t="inlineStr">
        <is>
          <t>first documented activity</t>
        </is>
      </c>
      <c r="O167" s="2" t="inlineStr">
        <is>
          <t>the man who bought four million acres</t>
        </is>
      </c>
      <c r="P167" s="2" t="inlineStr"/>
      <c r="Q167" s="2" t="inlineStr">
        <is>
          <t>Died 1896.</t>
        </is>
      </c>
      <c r="R167" s="2" t="inlineStr">
        <is>
          <t>12 September 2026</t>
        </is>
      </c>
      <c r="S167" s="2" t="inlineStr">
        <is>
          <t>Medium</t>
        </is>
      </c>
      <c r="T167" s="2" t="inlineStr">
        <is>
          <t>WDIS</t>
        </is>
      </c>
      <c r="U167" s="2" t="n">
        <v>1</v>
      </c>
      <c r="V167" s="2" t="n">
        <v>1</v>
      </c>
      <c r="W167" s="2" t="n">
        <v>0</v>
      </c>
      <c r="X167" s="2" t="n">
        <v>0</v>
      </c>
      <c r="Y167" s="2" t="n">
        <v>0</v>
      </c>
      <c r="Z167" s="2" t="inlineStr"/>
      <c r="AA167" s="2" t="inlineStr"/>
      <c r="AB167" s="2" t="inlineStr">
        <is>
          <t>no pin; clustered at its hub region</t>
        </is>
      </c>
      <c r="AC167" s="2" t="inlineStr">
        <is>
          <t>The Philadelphia saw magnate's 1881 purchase and dredging contract begin the drainage of the interior; his canals connect the lake to the Caloosahatchee and quadruple the pace of railroad building in the state [WDIS].</t>
        </is>
      </c>
    </row>
    <row r="168">
      <c r="A168" s="2" t="inlineStr">
        <is>
          <t>fdacs</t>
        </is>
      </c>
      <c r="B168" s="2" t="inlineStr">
        <is>
          <t>Florida Department of Agriculture and Consumer Services</t>
        </is>
      </c>
      <c r="C168" s="2" t="inlineStr">
        <is>
          <t>civic</t>
        </is>
      </c>
      <c r="D168" s="2" t="inlineStr"/>
      <c r="E168" s="2" t="inlineStr">
        <is>
          <t>Research, extension and industry institutions</t>
        </is>
      </c>
      <c r="F168" s="2" t="inlineStr">
        <is>
          <t>Tallahassee</t>
        </is>
      </c>
      <c r="G168" s="2" t="inlineStr">
        <is>
          <t>Outside the Heartland</t>
        </is>
      </c>
      <c r="H168" s="2" t="inlineStr"/>
      <c r="I168" s="2" t="inlineStr">
        <is>
          <t>publicly verified operating</t>
        </is>
      </c>
      <c r="J168" s="2" t="inlineStr"/>
      <c r="K168" s="2" t="n">
        <v>1885</v>
      </c>
      <c r="L168" s="2" t="inlineStr"/>
      <c r="M168" s="2" t="n">
        <v>1885</v>
      </c>
      <c r="N168" s="2" t="inlineStr">
        <is>
          <t>founding year</t>
        </is>
      </c>
      <c r="O168" s="2" t="inlineStr">
        <is>
          <t>the state's agriculture department</t>
        </is>
      </c>
      <c r="P168" s="2" t="inlineStr"/>
      <c r="Q168" s="2" t="inlineStr">
        <is>
          <t>Operating; runs the Rural and Family Lands Protection Program that holds easements on working Heartland ranches.</t>
        </is>
      </c>
      <c r="R168" s="2" t="inlineStr">
        <is>
          <t>12 September 2026</t>
        </is>
      </c>
      <c r="S168" s="2" t="inlineStr">
        <is>
          <t>High</t>
        </is>
      </c>
      <c r="T168" s="2" t="inlineStr">
        <is>
          <t>WFDACS FS570 FDPI</t>
        </is>
      </c>
      <c r="U168" s="2" t="n">
        <v>4</v>
      </c>
      <c r="V168" s="2" t="n">
        <v>4</v>
      </c>
      <c r="W168" s="2" t="n">
        <v>0.0206</v>
      </c>
      <c r="X168" s="2" t="n">
        <v>0</v>
      </c>
      <c r="Y168" s="2" t="n">
        <v>0.25</v>
      </c>
      <c r="Z168" s="2" t="inlineStr"/>
      <c r="AA168" s="2" t="inlineStr"/>
      <c r="AB168" s="2" t="inlineStr">
        <is>
          <t>no pin; clustered at its hub region</t>
        </is>
      </c>
      <c r="AC168" s="2" t="inlineStr">
        <is>
          <t>The office of Commissioner of Agriculture dates from 1885 within the 1868 constitutional lineage, and the modern department forms in the 1969 reorganization; its working lands easements are the counterflow to conversion [WFDACS][FS570][FDPI].</t>
        </is>
      </c>
    </row>
    <row r="169">
      <c r="A169" s="2" t="inlineStr">
        <is>
          <t>floridasouthern</t>
        </is>
      </c>
      <c r="B169" s="2" t="inlineStr">
        <is>
          <t>Florida Southern Railway</t>
        </is>
      </c>
      <c r="C169" s="2" t="inlineStr">
        <is>
          <t>organisation</t>
        </is>
      </c>
      <c r="D169" s="2" t="inlineStr"/>
      <c r="E169" s="2" t="inlineStr">
        <is>
          <t>Research, extension and industry institutions</t>
        </is>
      </c>
      <c r="F169" s="2" t="inlineStr">
        <is>
          <t>Bartow to Punta Gorda through the Peace River valley</t>
        </is>
      </c>
      <c r="G169" s="2" t="inlineStr">
        <is>
          <t>Peace River valley</t>
        </is>
      </c>
      <c r="H169" s="2" t="inlineStr"/>
      <c r="I169" s="2" t="inlineStr">
        <is>
          <t>historic or successor</t>
        </is>
      </c>
      <c r="J169" s="2" t="inlineStr"/>
      <c r="K169" s="2" t="n">
        <v>1886</v>
      </c>
      <c r="L169" s="2" t="n">
        <v>1896</v>
      </c>
      <c r="M169" s="2" t="n">
        <v>1886</v>
      </c>
      <c r="N169" s="2" t="inlineStr">
        <is>
          <t>founding year</t>
        </is>
      </c>
      <c r="O169" s="2" t="inlineStr">
        <is>
          <t>the railroad that made the Peace River towns</t>
        </is>
      </c>
      <c r="P169" s="2" t="inlineStr"/>
      <c r="Q169" s="2" t="inlineStr">
        <is>
          <t>Long absorbed; the corridor passes to the Atlantic Coast Line and is lifted in stages.</t>
        </is>
      </c>
      <c r="R169" s="2" t="inlineStr">
        <is>
          <t>12 September 2026</t>
        </is>
      </c>
      <c r="S169" s="2" t="inlineStr">
        <is>
          <t>Medium</t>
        </is>
      </c>
      <c r="T169" s="2" t="inlineStr">
        <is>
          <t>WFSR FHBW WARC WZS WBG</t>
        </is>
      </c>
      <c r="U169" s="2" t="n">
        <v>6</v>
      </c>
      <c r="V169" s="2" t="n">
        <v>6</v>
      </c>
      <c r="W169" s="2" t="n">
        <v>0.1497</v>
      </c>
      <c r="X169" s="2" t="n">
        <v>0.076</v>
      </c>
      <c r="Y169" s="2" t="n">
        <v>0.1667</v>
      </c>
      <c r="Z169" s="2" t="inlineStr"/>
      <c r="AA169" s="2" t="inlineStr"/>
      <c r="AB169" s="2" t="inlineStr">
        <is>
          <t>no pin; clustered at its hub region</t>
        </is>
      </c>
      <c r="AC169" s="2" t="inlineStr">
        <is>
          <t>Chartered in 1879 and running its first train to Punta Gorda on 24 July 1886, the line creates or transforms Fort Meade, Bowling Green, Wauchula, Zolfo Springs and Arcadia in a single year [WFSR][FHBW][WARC].</t>
        </is>
      </c>
    </row>
    <row r="170">
      <c r="A170" s="2" t="inlineStr">
        <is>
          <t>psc</t>
        </is>
      </c>
      <c r="B170" s="2" t="inlineStr">
        <is>
          <t>Florida Public Service Commission</t>
        </is>
      </c>
      <c r="C170" s="2" t="inlineStr">
        <is>
          <t>civic</t>
        </is>
      </c>
      <c r="D170" s="2" t="inlineStr"/>
      <c r="E170" s="2" t="inlineStr">
        <is>
          <t>Research, extension and industry institutions</t>
        </is>
      </c>
      <c r="F170" s="2" t="inlineStr">
        <is>
          <t>Tallahassee</t>
        </is>
      </c>
      <c r="G170" s="2" t="inlineStr">
        <is>
          <t>Outside the Heartland</t>
        </is>
      </c>
      <c r="H170" s="2" t="inlineStr"/>
      <c r="I170" s="2" t="inlineStr">
        <is>
          <t>publicly verified operating</t>
        </is>
      </c>
      <c r="J170" s="2" t="inlineStr"/>
      <c r="K170" s="2" t="n">
        <v>1887</v>
      </c>
      <c r="L170" s="2" t="inlineStr"/>
      <c r="M170" s="2" t="n">
        <v>1887</v>
      </c>
      <c r="N170" s="2" t="inlineStr">
        <is>
          <t>founding year</t>
        </is>
      </c>
      <c r="O170" s="2" t="inlineStr">
        <is>
          <t>the utility regulator</t>
        </is>
      </c>
      <c r="P170" s="2" t="inlineStr"/>
      <c r="Q170" s="2" t="inlineStr">
        <is>
          <t>Operating; receives and reviews the ten year site plans.</t>
        </is>
      </c>
      <c r="R170" s="2" t="inlineStr">
        <is>
          <t>12 September 2026</t>
        </is>
      </c>
      <c r="S170" s="2" t="inlineStr">
        <is>
          <t>High</t>
        </is>
      </c>
      <c r="T170" s="2" t="inlineStr">
        <is>
          <t>WFPSC FS186 TYSPP</t>
        </is>
      </c>
      <c r="U170" s="2" t="n">
        <v>1</v>
      </c>
      <c r="V170" s="2" t="n">
        <v>1</v>
      </c>
      <c r="W170" s="2" t="n">
        <v>0</v>
      </c>
      <c r="X170" s="2" t="n">
        <v>0</v>
      </c>
      <c r="Y170" s="2" t="n">
        <v>1</v>
      </c>
      <c r="Z170" s="2" t="inlineStr"/>
      <c r="AA170" s="2" t="inlineStr"/>
      <c r="AB170" s="2" t="inlineStr">
        <is>
          <t>no pin; clustered at its hub region</t>
        </is>
      </c>
      <c r="AC170" s="2" t="inlineStr">
        <is>
          <t>Formed in 1887, the commission reviews the site plans that decide where FPL builds, including the eighteen announced Heartland centers [WFPSC][FS186][TYSPP].</t>
        </is>
      </c>
    </row>
    <row r="171">
      <c r="A171" s="2" t="inlineStr">
        <is>
          <t>greatfreeze</t>
        </is>
      </c>
      <c r="B171" s="2" t="inlineStr">
        <is>
          <t>Great Freeze of 1894 to 1895</t>
        </is>
      </c>
      <c r="C171" s="2" t="inlineStr">
        <is>
          <t>event</t>
        </is>
      </c>
      <c r="D171" s="2" t="inlineStr"/>
      <c r="E171" s="2" t="inlineStr">
        <is>
          <t>Research, extension and industry institutions</t>
        </is>
      </c>
      <c r="F171" s="2" t="inlineStr">
        <is>
          <t>north and central Florida</t>
        </is>
      </c>
      <c r="G171" s="2" t="inlineStr">
        <is>
          <t>Outside the Heartland</t>
        </is>
      </c>
      <c r="H171" s="2" t="inlineStr"/>
      <c r="I171" s="2" t="inlineStr"/>
      <c r="J171" s="2" t="inlineStr"/>
      <c r="K171" s="2" t="n">
        <v>1894</v>
      </c>
      <c r="L171" s="2" t="n">
        <v>1895</v>
      </c>
      <c r="M171" s="2" t="n">
        <v>1894</v>
      </c>
      <c r="N171" s="2" t="inlineStr">
        <is>
          <t>founding year</t>
        </is>
      </c>
      <c r="O171" s="2" t="inlineStr">
        <is>
          <t>the freeze that pushed citrus south</t>
        </is>
      </c>
      <c r="P171" s="2" t="inlineStr"/>
      <c r="Q171" s="2" t="inlineStr">
        <is>
          <t>Historical turning point.</t>
        </is>
      </c>
      <c r="R171" s="2" t="inlineStr">
        <is>
          <t>12 September 2026</t>
        </is>
      </c>
      <c r="S171" s="2" t="inlineStr">
        <is>
          <t>High</t>
        </is>
      </c>
      <c r="T171" s="2" t="inlineStr">
        <is>
          <t>FDPI WFRO</t>
        </is>
      </c>
      <c r="U171" s="2" t="n">
        <v>2</v>
      </c>
      <c r="V171" s="2" t="n">
        <v>2</v>
      </c>
      <c r="W171" s="2" t="n">
        <v>0.0115</v>
      </c>
      <c r="X171" s="2" t="n">
        <v>0</v>
      </c>
      <c r="Y171" s="2" t="n">
        <v>0.5</v>
      </c>
      <c r="Z171" s="2" t="inlineStr"/>
      <c r="AA171" s="2" t="inlineStr"/>
      <c r="AB171" s="2" t="inlineStr">
        <is>
          <t>no pin; clustered at its hub region</t>
        </is>
      </c>
      <c r="AC171" s="2" t="inlineStr">
        <is>
          <t>Back to back freezes in December 1894 and February 1895 destroy most Florida groves, cutting production from one million boxes to under 150,000, and begin the industry's long march south toward the Ridge and the Heartland [FDPI][WFRO].</t>
        </is>
      </c>
    </row>
    <row r="172">
      <c r="A172" s="2" t="inlineStr">
        <is>
          <t>edd</t>
        </is>
      </c>
      <c r="B172" s="2" t="inlineStr">
        <is>
          <t>Everglades Drainage District</t>
        </is>
      </c>
      <c r="C172" s="2" t="inlineStr">
        <is>
          <t>civic</t>
        </is>
      </c>
      <c r="D172" s="2" t="inlineStr"/>
      <c r="E172" s="2" t="inlineStr">
        <is>
          <t>Research, extension and industry institutions</t>
        </is>
      </c>
      <c r="F172" s="2" t="inlineStr">
        <is>
          <t>the Everglades basin</t>
        </is>
      </c>
      <c r="G172" s="2" t="inlineStr">
        <is>
          <t>The Glades</t>
        </is>
      </c>
      <c r="H172" s="2" t="inlineStr"/>
      <c r="I172" s="2" t="inlineStr">
        <is>
          <t>historic or successor</t>
        </is>
      </c>
      <c r="J172" s="2" t="inlineStr"/>
      <c r="K172" s="2" t="n">
        <v>1907</v>
      </c>
      <c r="L172" s="2" t="n">
        <v>1949</v>
      </c>
      <c r="M172" s="2" t="n">
        <v>1907</v>
      </c>
      <c r="N172" s="2" t="inlineStr">
        <is>
          <t>founding year</t>
        </is>
      </c>
      <c r="O172" s="2" t="inlineStr">
        <is>
          <t>the state's drainage machine</t>
        </is>
      </c>
      <c r="P172" s="2" t="inlineStr"/>
      <c r="Q172" s="2" t="inlineStr">
        <is>
          <t>Defunct; its canals pass to the flood control district of 1949.</t>
        </is>
      </c>
      <c r="R172" s="2" t="inlineStr">
        <is>
          <t>12 September 2026</t>
        </is>
      </c>
      <c r="S172" s="2" t="inlineStr">
        <is>
          <t>High</t>
        </is>
      </c>
      <c r="T172" s="2" t="inlineStr">
        <is>
          <t>PBCH3 SJH WDRAIN</t>
        </is>
      </c>
      <c r="U172" s="2" t="n">
        <v>5</v>
      </c>
      <c r="V172" s="2" t="n">
        <v>5</v>
      </c>
      <c r="W172" s="2" t="n">
        <v>0.0367</v>
      </c>
      <c r="X172" s="2" t="n">
        <v>0.0461</v>
      </c>
      <c r="Y172" s="2" t="n">
        <v>0.2</v>
      </c>
      <c r="Z172" s="2" t="inlineStr"/>
      <c r="AA172" s="2" t="inlineStr"/>
      <c r="AB172" s="2" t="inlineStr">
        <is>
          <t>no pin; clustered at its hub region</t>
        </is>
      </c>
      <c r="AC172" s="2" t="inlineStr">
        <is>
          <t>The state forms the district in 1907 under Governor Broward's reclamation program; five great canals from the lake to the Atlantic and 440 miles of works by 1929 create the farmland the Glades towns stand on [PBCH3][SJH][WDRAIN].</t>
        </is>
      </c>
    </row>
    <row r="173">
      <c r="A173" s="2" t="inlineStr">
        <is>
          <t>hainescity</t>
        </is>
      </c>
      <c r="B173" s="2" t="inlineStr">
        <is>
          <t>ACL Haines City Branch</t>
        </is>
      </c>
      <c r="C173" s="2" t="inlineStr">
        <is>
          <t>organisation</t>
        </is>
      </c>
      <c r="D173" s="2" t="inlineStr"/>
      <c r="E173" s="2" t="inlineStr">
        <is>
          <t>Research, extension and industry institutions</t>
        </is>
      </c>
      <c r="F173" s="2" t="inlineStr">
        <is>
          <t>Haines City to Sebring and beyond</t>
        </is>
      </c>
      <c r="G173" s="2" t="inlineStr">
        <is>
          <t>The Ridge</t>
        </is>
      </c>
      <c r="H173" s="2" t="inlineStr"/>
      <c r="I173" s="2" t="inlineStr">
        <is>
          <t>historic or successor</t>
        </is>
      </c>
      <c r="J173" s="2" t="inlineStr"/>
      <c r="K173" s="2" t="n">
        <v>1912</v>
      </c>
      <c r="L173" s="2" t="inlineStr"/>
      <c r="M173" s="2" t="n">
        <v>1912</v>
      </c>
      <c r="N173" s="2" t="inlineStr">
        <is>
          <t>founding year</t>
        </is>
      </c>
      <c r="O173" s="2" t="inlineStr">
        <is>
          <t>the railroad that made the Ridge towns</t>
        </is>
      </c>
      <c r="P173" s="2" t="inlineStr"/>
      <c r="Q173" s="2" t="inlineStr">
        <is>
          <t>The Sebring to Lake Harbor segment survives as the sugar railroad.</t>
        </is>
      </c>
      <c r="R173" s="2" t="inlineStr">
        <is>
          <t>12 September 2026</t>
        </is>
      </c>
      <c r="S173" s="2" t="inlineStr">
        <is>
          <t>Medium</t>
        </is>
      </c>
      <c r="T173" s="2" t="inlineStr">
        <is>
          <t>WHCB WSEB WFRO</t>
        </is>
      </c>
      <c r="U173" s="2" t="n">
        <v>7</v>
      </c>
      <c r="V173" s="2" t="n">
        <v>7</v>
      </c>
      <c r="W173" s="2" t="n">
        <v>0.1329</v>
      </c>
      <c r="X173" s="2" t="n">
        <v>0.1219</v>
      </c>
      <c r="Y173" s="2" t="n">
        <v>0.1429</v>
      </c>
      <c r="Z173" s="2" t="inlineStr"/>
      <c r="AA173" s="2" t="inlineStr"/>
      <c r="AB173" s="2" t="inlineStr">
        <is>
          <t>no pin; clustered at its hub region</t>
        </is>
      </c>
      <c r="AC173" s="2" t="inlineStr">
        <is>
          <t>The Atlantic Coast Line begins the branch in 1910 and completes the 47 miles through Avon Park to Sebring in June 1912, giving Frostproof its first rail service the same year; a branch reaches Lake Harbor via Moore Haven and Clewiston, and U.S. Sugar buys the surviving segment in 1994 [WHCB][WSEB][WFRO].</t>
        </is>
      </c>
    </row>
    <row r="174">
      <c r="A174" s="2" t="inlineStr">
        <is>
          <t>extension</t>
        </is>
      </c>
      <c r="B174" s="2" t="inlineStr">
        <is>
          <t>UF/IFAS Extension in the Heartland counties</t>
        </is>
      </c>
      <c r="C174" s="2" t="inlineStr">
        <is>
          <t>civic</t>
        </is>
      </c>
      <c r="D174" s="2" t="inlineStr"/>
      <c r="E174" s="2" t="inlineStr">
        <is>
          <t>Research, extension and industry institutions</t>
        </is>
      </c>
      <c r="F174" s="2" t="inlineStr">
        <is>
          <t>county offices across the six counties</t>
        </is>
      </c>
      <c r="G174" s="2" t="inlineStr">
        <is>
          <t>Okeechobee</t>
        </is>
      </c>
      <c r="H174" s="2" t="inlineStr"/>
      <c r="I174" s="2" t="inlineStr">
        <is>
          <t>publicly verified operating</t>
        </is>
      </c>
      <c r="J174" s="2" t="inlineStr"/>
      <c r="K174" s="2" t="n">
        <v>1914</v>
      </c>
      <c r="L174" s="2" t="inlineStr"/>
      <c r="M174" s="2" t="n">
        <v>1914</v>
      </c>
      <c r="N174" s="2" t="inlineStr">
        <is>
          <t>founding year</t>
        </is>
      </c>
      <c r="O174" s="2" t="inlineStr">
        <is>
          <t>the county agents</t>
        </is>
      </c>
      <c r="P174" s="2" t="inlineStr"/>
      <c r="Q174" s="2" t="inlineStr">
        <is>
          <t>Operating; every Heartland county maintains an extension office.</t>
        </is>
      </c>
      <c r="R174" s="2" t="inlineStr">
        <is>
          <t>12 September 2026</t>
        </is>
      </c>
      <c r="S174" s="2" t="inlineStr">
        <is>
          <t>High</t>
        </is>
      </c>
      <c r="T174" s="2" t="inlineStr">
        <is>
          <t>SFYL</t>
        </is>
      </c>
      <c r="U174" s="2" t="n">
        <v>3</v>
      </c>
      <c r="V174" s="2" t="n">
        <v>3</v>
      </c>
      <c r="W174" s="2" t="n">
        <v>0.0283</v>
      </c>
      <c r="X174" s="2" t="n">
        <v>0</v>
      </c>
      <c r="Y174" s="2" t="n">
        <v>0.3333</v>
      </c>
      <c r="Z174" s="2" t="inlineStr"/>
      <c r="AA174" s="2" t="inlineStr"/>
      <c r="AB174" s="2" t="inlineStr">
        <is>
          <t>no pin; clustered at its hub region</t>
        </is>
      </c>
      <c r="AC174" s="2" t="inlineStr">
        <is>
          <t>The Smith-Lever Act of 1914 creates the Cooperative Extension System; the county offices carry station research to the region's ranches, groves and muck farms [SFYL].</t>
        </is>
      </c>
    </row>
    <row r="175">
      <c r="A175" s="2" t="inlineStr">
        <is>
          <t>fec</t>
        </is>
      </c>
      <c r="B175" s="2" t="inlineStr">
        <is>
          <t>FEC Kissimmee Valley Line</t>
        </is>
      </c>
      <c r="C175" s="2" t="inlineStr">
        <is>
          <t>organisation</t>
        </is>
      </c>
      <c r="D175" s="2" t="inlineStr"/>
      <c r="E175" s="2" t="inlineStr">
        <is>
          <t>Research, extension and industry institutions</t>
        </is>
      </c>
      <c r="F175" s="2" t="inlineStr">
        <is>
          <t>Maytown to Okeechobee and around the east side of the lake</t>
        </is>
      </c>
      <c r="G175" s="2" t="inlineStr">
        <is>
          <t>Okeechobee</t>
        </is>
      </c>
      <c r="H175" s="2" t="inlineStr"/>
      <c r="I175" s="2" t="inlineStr">
        <is>
          <t>historic or successor</t>
        </is>
      </c>
      <c r="J175" s="2" t="inlineStr"/>
      <c r="K175" s="2" t="n">
        <v>1915</v>
      </c>
      <c r="L175" s="2" t="inlineStr"/>
      <c r="M175" s="2" t="n">
        <v>1915</v>
      </c>
      <c r="N175" s="2" t="inlineStr">
        <is>
          <t>founding year</t>
        </is>
      </c>
      <c r="O175" s="2" t="inlineStr">
        <is>
          <t>the railroad that made Okeechobee and reached the muck</t>
        </is>
      </c>
      <c r="P175" s="2" t="inlineStr"/>
      <c r="Q175" s="2" t="inlineStr">
        <is>
          <t>The northern section is abandoned from 1947; the lake shore trackage joins the sugar rail network.</t>
        </is>
      </c>
      <c r="R175" s="2" t="inlineStr">
        <is>
          <t>12 September 2026</t>
        </is>
      </c>
      <c r="S175" s="2" t="inlineStr">
        <is>
          <t>Medium</t>
        </is>
      </c>
      <c r="T175" s="2" t="inlineStr">
        <is>
          <t>WKVL LAM4 WBGL</t>
        </is>
      </c>
      <c r="U175" s="2" t="n">
        <v>3</v>
      </c>
      <c r="V175" s="2" t="n">
        <v>3</v>
      </c>
      <c r="W175" s="2" t="n">
        <v>0.0378</v>
      </c>
      <c r="X175" s="2" t="n">
        <v>0.0194</v>
      </c>
      <c r="Y175" s="2" t="n">
        <v>0</v>
      </c>
      <c r="Z175" s="2" t="inlineStr"/>
      <c r="AA175" s="2" t="inlineStr"/>
      <c r="AB175" s="2" t="inlineStr">
        <is>
          <t>no pin; clustered at its hub region</t>
        </is>
      </c>
      <c r="AC175" s="2" t="inlineStr">
        <is>
          <t>The Florida East Coast Railway completes the line to Okeechobee in 1915, creating the town, and extends it around the lake's east side past Canal Point and Pahokee to Belle Glade by 1923, the corridor of the winter vegetable trains [WKVL][LAM4][WBGL].</t>
        </is>
      </c>
    </row>
    <row r="176">
      <c r="A176" s="2" t="inlineStr">
        <is>
          <t>crec</t>
        </is>
      </c>
      <c r="B176" s="2" t="inlineStr">
        <is>
          <t>UF/IFAS Citrus Research and Education Center</t>
        </is>
      </c>
      <c r="C176" s="2" t="inlineStr">
        <is>
          <t>civic</t>
        </is>
      </c>
      <c r="D176" s="2" t="inlineStr"/>
      <c r="E176" s="2" t="inlineStr">
        <is>
          <t>Research, extension and industry institutions</t>
        </is>
      </c>
      <c r="F176" s="2" t="inlineStr">
        <is>
          <t>Lake Alfred, Polk County</t>
        </is>
      </c>
      <c r="G176" s="2" t="inlineStr">
        <is>
          <t>Outside the Heartland</t>
        </is>
      </c>
      <c r="H176" s="2" t="inlineStr"/>
      <c r="I176" s="2" t="inlineStr">
        <is>
          <t>publicly verified operating</t>
        </is>
      </c>
      <c r="J176" s="2" t="inlineStr"/>
      <c r="K176" s="2" t="n">
        <v>1917</v>
      </c>
      <c r="L176" s="2" t="inlineStr"/>
      <c r="M176" s="2" t="n">
        <v>1917</v>
      </c>
      <c r="N176" s="2" t="inlineStr">
        <is>
          <t>founding year</t>
        </is>
      </c>
      <c r="O176" s="2" t="inlineStr">
        <is>
          <t>the world's largest citrus research center, as it reports</t>
        </is>
      </c>
      <c r="P176" s="2" t="inlineStr"/>
      <c r="Q176" s="2" t="inlineStr">
        <is>
          <t>Operating; the oldest and largest off campus UF/IFAS station.</t>
        </is>
      </c>
      <c r="R176" s="2" t="inlineStr">
        <is>
          <t>12 September 2026</t>
        </is>
      </c>
      <c r="S176" s="2" t="inlineStr">
        <is>
          <t>High</t>
        </is>
      </c>
      <c r="T176" s="2" t="inlineStr">
        <is>
          <t>CRECU</t>
        </is>
      </c>
      <c r="U176" s="2" t="n">
        <v>3</v>
      </c>
      <c r="V176" s="2" t="n">
        <v>3</v>
      </c>
      <c r="W176" s="2" t="n">
        <v>0.0176</v>
      </c>
      <c r="X176" s="2" t="n">
        <v>0</v>
      </c>
      <c r="Y176" s="2" t="n">
        <v>0.3333</v>
      </c>
      <c r="Z176" s="2" t="inlineStr"/>
      <c r="AA176" s="2" t="inlineStr"/>
      <c r="AB176" s="2" t="inlineStr">
        <is>
          <t>no pin; clustered at its hub region</t>
        </is>
      </c>
      <c r="AC176" s="2" t="inlineStr">
        <is>
          <t>The Citrus Experiment Station of 1917 grows into the largest facility in the world devoted to a single commodity, as reported, and carries the industry's greening research; its Ben Hill Griffin Jr Citrus Hall is built in 1982 [CRECU].</t>
        </is>
      </c>
    </row>
    <row r="177">
      <c r="A177" s="2" t="inlineStr">
        <is>
          <t>canalpointars</t>
        </is>
      </c>
      <c r="B177" s="2" t="inlineStr">
        <is>
          <t>USDA Sugarcane Field Station</t>
        </is>
      </c>
      <c r="C177" s="2" t="inlineStr">
        <is>
          <t>civic</t>
        </is>
      </c>
      <c r="D177" s="2" t="inlineStr"/>
      <c r="E177" s="2" t="inlineStr">
        <is>
          <t>Research, extension and industry institutions</t>
        </is>
      </c>
      <c r="F177" s="2" t="inlineStr">
        <is>
          <t>Canal Point, Palm Beach County</t>
        </is>
      </c>
      <c r="G177" s="2" t="inlineStr">
        <is>
          <t>The Glades</t>
        </is>
      </c>
      <c r="H177" s="2" t="inlineStr"/>
      <c r="I177" s="2" t="inlineStr">
        <is>
          <t>publicly verified operating</t>
        </is>
      </c>
      <c r="J177" s="2" t="inlineStr"/>
      <c r="K177" s="2" t="n">
        <v>1920</v>
      </c>
      <c r="L177" s="2" t="inlineStr"/>
      <c r="M177" s="2" t="n">
        <v>1920</v>
      </c>
      <c r="N177" s="2" t="inlineStr">
        <is>
          <t>founding year</t>
        </is>
      </c>
      <c r="O177" s="2" t="inlineStr">
        <is>
          <t>where Florida's cane varieties are bred</t>
        </is>
      </c>
      <c r="P177" s="2" t="inlineStr"/>
      <c r="Q177" s="2" t="inlineStr">
        <is>
          <t>Operating; the CP cultivars occupy over 90 percent of Florida cane acreage, per USDA.</t>
        </is>
      </c>
      <c r="R177" s="2" t="inlineStr">
        <is>
          <t>12 September 2026</t>
        </is>
      </c>
      <c r="S177" s="2" t="inlineStr">
        <is>
          <t>High</t>
        </is>
      </c>
      <c r="T177" s="2" t="inlineStr">
        <is>
          <t>ARSCP PBCH1 WCP</t>
        </is>
      </c>
      <c r="U177" s="2" t="n">
        <v>3</v>
      </c>
      <c r="V177" s="2" t="n">
        <v>3</v>
      </c>
      <c r="W177" s="2" t="n">
        <v>0.0108</v>
      </c>
      <c r="X177" s="2" t="n">
        <v>0</v>
      </c>
      <c r="Y177" s="2" t="n">
        <v>0</v>
      </c>
      <c r="Z177" s="2" t="inlineStr"/>
      <c r="AA177" s="2" t="inlineStr"/>
      <c r="AB177" s="2" t="inlineStr">
        <is>
          <t>no pin; clustered at its hub region</t>
        </is>
      </c>
      <c r="AC177" s="2" t="inlineStr">
        <is>
          <t>USDA establishes the station in 1920 under Dr. E. W. Brandes; since about 1960 it breeds the CP prefix cultivars under a three party agreement with UF/IFAS and the Florida Sugar Cane League [ARSCP][PBCH1].</t>
        </is>
      </c>
    </row>
    <row r="178">
      <c r="A178" s="2" t="inlineStr">
        <is>
          <t>mhcrailway</t>
        </is>
      </c>
      <c r="B178" s="2" t="inlineStr">
        <is>
          <t>Moore Haven and Clewiston Railway</t>
        </is>
      </c>
      <c r="C178" s="2" t="inlineStr">
        <is>
          <t>organisation</t>
        </is>
      </c>
      <c r="D178" s="2" t="inlineStr"/>
      <c r="E178" s="2" t="inlineStr">
        <is>
          <t>Research, extension and industry institutions</t>
        </is>
      </c>
      <c r="F178" s="2" t="inlineStr">
        <is>
          <t>Moore Haven to Clewiston</t>
        </is>
      </c>
      <c r="G178" s="2" t="inlineStr">
        <is>
          <t>The Glades</t>
        </is>
      </c>
      <c r="H178" s="2" t="inlineStr"/>
      <c r="I178" s="2" t="inlineStr">
        <is>
          <t>historic or successor</t>
        </is>
      </c>
      <c r="J178" s="2" t="inlineStr"/>
      <c r="K178" s="2" t="n">
        <v>1921</v>
      </c>
      <c r="L178" s="2" t="n">
        <v>1944</v>
      </c>
      <c r="M178" s="2" t="n">
        <v>1921</v>
      </c>
      <c r="N178" s="2" t="inlineStr">
        <is>
          <t>founding year</t>
        </is>
      </c>
      <c r="O178" s="2" t="inlineStr">
        <is>
          <t>the railway that built a town</t>
        </is>
      </c>
      <c r="P178" s="2" t="inlineStr"/>
      <c r="Q178" s="2" t="inlineStr">
        <is>
          <t>Absorbed; the corridor lives on inside the sugar railroad.</t>
        </is>
      </c>
      <c r="R178" s="2" t="inlineStr">
        <is>
          <t>12 September 2026</t>
        </is>
      </c>
      <c r="S178" s="2" t="inlineStr">
        <is>
          <t>Medium</t>
        </is>
      </c>
      <c r="T178" s="2" t="inlineStr">
        <is>
          <t>WSCFE WCLE</t>
        </is>
      </c>
      <c r="U178" s="2" t="n">
        <v>3</v>
      </c>
      <c r="V178" s="2" t="n">
        <v>3</v>
      </c>
      <c r="W178" s="2" t="n">
        <v>0.0317</v>
      </c>
      <c r="X178" s="2" t="n">
        <v>0</v>
      </c>
      <c r="Y178" s="2" t="n">
        <v>0</v>
      </c>
      <c r="Z178" s="2" t="inlineStr"/>
      <c r="AA178" s="2" t="inlineStr"/>
      <c r="AB178" s="2" t="inlineStr">
        <is>
          <t>no pin; clustered at its hub region</t>
        </is>
      </c>
      <c r="AC178" s="2" t="inlineStr">
        <is>
          <t>Clewiston's founders build the railway in 1921 to reach the Atlantic Coast Line; the ACL leases it in 1925, extends to Lake Harbor and absorbs it by 1944, and the trackage passes to U.S. Sugar in 1994 [WSCFE][WCLE].</t>
        </is>
      </c>
    </row>
    <row r="179">
      <c r="A179" s="2" t="inlineStr">
        <is>
          <t>erec</t>
        </is>
      </c>
      <c r="B179" s="2" t="inlineStr">
        <is>
          <t>UF/IFAS Everglades Research and Education Center</t>
        </is>
      </c>
      <c r="C179" s="2" t="inlineStr">
        <is>
          <t>civic</t>
        </is>
      </c>
      <c r="D179" s="2" t="inlineStr"/>
      <c r="E179" s="2" t="inlineStr">
        <is>
          <t>Research, extension and industry institutions</t>
        </is>
      </c>
      <c r="F179" s="2" t="inlineStr">
        <is>
          <t>Belle Glade, Palm Beach County</t>
        </is>
      </c>
      <c r="G179" s="2" t="inlineStr">
        <is>
          <t>The Glades</t>
        </is>
      </c>
      <c r="H179" s="2" t="inlineStr"/>
      <c r="I179" s="2" t="inlineStr">
        <is>
          <t>publicly verified operating</t>
        </is>
      </c>
      <c r="J179" s="2" t="inlineStr"/>
      <c r="K179" s="2" t="n">
        <v>1921</v>
      </c>
      <c r="L179" s="2" t="inlineStr"/>
      <c r="M179" s="2" t="n">
        <v>1921</v>
      </c>
      <c r="N179" s="2" t="inlineStr">
        <is>
          <t>founding year</t>
        </is>
      </c>
      <c r="O179" s="2" t="inlineStr">
        <is>
          <t>the station that unlocked the muck</t>
        </is>
      </c>
      <c r="P179" s="2" t="inlineStr"/>
      <c r="Q179" s="2" t="inlineStr">
        <is>
          <t>Operating; a 700 acre research farm for sugarcane, rice, sod and winter vegetables.</t>
        </is>
      </c>
      <c r="R179" s="2" t="inlineStr">
        <is>
          <t>12 September 2026</t>
        </is>
      </c>
      <c r="S179" s="2" t="inlineStr">
        <is>
          <t>High</t>
        </is>
      </c>
      <c r="T179" s="2" t="inlineStr">
        <is>
          <t>EREC BGH WEDGH</t>
        </is>
      </c>
      <c r="U179" s="2" t="n">
        <v>4</v>
      </c>
      <c r="V179" s="2" t="n">
        <v>4</v>
      </c>
      <c r="W179" s="2" t="n">
        <v>0.021</v>
      </c>
      <c r="X179" s="2" t="n">
        <v>0</v>
      </c>
      <c r="Y179" s="2" t="n">
        <v>0</v>
      </c>
      <c r="Z179" s="2" t="inlineStr"/>
      <c r="AA179" s="2" t="inlineStr"/>
      <c r="AB179" s="2" t="inlineStr">
        <is>
          <t>no pin; clustered at its hub region</t>
        </is>
      </c>
      <c r="AC179" s="2" t="inlineStr">
        <is>
          <t>The legislature authorizes the Everglades Experiment Station in 1921; R. V. Allison's finding that the muck needs copper unlocks the area's fertility, and Emil Wolf's sweet corn gene and Victor Guzman's lettuce varieties build two industries [EREC][BGH]. Herman Wedgworth leaves its staff to found the Belle Glade fertilizer house [WEDGH].</t>
        </is>
      </c>
    </row>
    <row r="180">
      <c r="A180" s="2" t="inlineStr">
        <is>
          <t>seaboard</t>
        </is>
      </c>
      <c r="B180" s="2" t="inlineStr">
        <is>
          <t>Seaboard Air Line, Florida Western and Northern</t>
        </is>
      </c>
      <c r="C180" s="2" t="inlineStr">
        <is>
          <t>organisation</t>
        </is>
      </c>
      <c r="D180" s="2" t="inlineStr"/>
      <c r="E180" s="2" t="inlineStr">
        <is>
          <t>Research, extension and industry institutions</t>
        </is>
      </c>
      <c r="F180" s="2" t="inlineStr">
        <is>
          <t>Coleman through Sebring and Okeechobee to West Palm Beach</t>
        </is>
      </c>
      <c r="G180" s="2" t="inlineStr">
        <is>
          <t>The Ridge</t>
        </is>
      </c>
      <c r="H180" s="2" t="inlineStr"/>
      <c r="I180" s="2" t="inlineStr">
        <is>
          <t>historic or successor</t>
        </is>
      </c>
      <c r="J180" s="2" t="inlineStr"/>
      <c r="K180" s="2" t="n">
        <v>1925</v>
      </c>
      <c r="L180" s="2" t="inlineStr"/>
      <c r="M180" s="2" t="n">
        <v>1925</v>
      </c>
      <c r="N180" s="2" t="inlineStr">
        <is>
          <t>founding year</t>
        </is>
      </c>
      <c r="O180" s="2" t="inlineStr">
        <is>
          <t>the boom railroad</t>
        </is>
      </c>
      <c r="P180" s="2" t="inlineStr"/>
      <c r="Q180" s="2" t="inlineStr">
        <is>
          <t>The corridor survives as the CSX and Amtrak route.</t>
        </is>
      </c>
      <c r="R180" s="2" t="inlineStr">
        <is>
          <t>12 September 2026</t>
        </is>
      </c>
      <c r="S180" s="2" t="inlineStr">
        <is>
          <t>Medium</t>
        </is>
      </c>
      <c r="T180" s="2" t="inlineStr">
        <is>
          <t>WFWN WSEB</t>
        </is>
      </c>
      <c r="U180" s="2" t="n">
        <v>3</v>
      </c>
      <c r="V180" s="2" t="n">
        <v>3</v>
      </c>
      <c r="W180" s="2" t="n">
        <v>0.0358</v>
      </c>
      <c r="X180" s="2" t="n">
        <v>0</v>
      </c>
      <c r="Y180" s="2" t="n">
        <v>0</v>
      </c>
      <c r="Z180" s="2" t="inlineStr"/>
      <c r="AA180" s="2" t="inlineStr"/>
      <c r="AB180" s="2" t="inlineStr">
        <is>
          <t>no pin; clustered at its hub region</t>
        </is>
      </c>
      <c r="AC180" s="2" t="inlineStr">
        <is>
          <t>The Seaboard drives its final spike on 21 January 1925 and the Orange Blossom Special carries its president and 500 guests to West Palm Beach four days later, crossing the Ridge at Sebring and the north shore at Okeechobee [WFWN][WSEB].</t>
        </is>
      </c>
    </row>
    <row r="181">
      <c r="A181" s="2" t="inlineStr">
        <is>
          <t>hurricanes</t>
        </is>
      </c>
      <c r="B181" s="2" t="inlineStr">
        <is>
          <t>Hurricanes of 1926 and 1928</t>
        </is>
      </c>
      <c r="C181" s="2" t="inlineStr">
        <is>
          <t>event</t>
        </is>
      </c>
      <c r="D181" s="2" t="inlineStr"/>
      <c r="E181" s="2" t="inlineStr">
        <is>
          <t>Research, extension and industry institutions</t>
        </is>
      </c>
      <c r="F181" s="2" t="inlineStr">
        <is>
          <t>Moore Haven and the southeast shore</t>
        </is>
      </c>
      <c r="G181" s="2" t="inlineStr">
        <is>
          <t>The Glades</t>
        </is>
      </c>
      <c r="H181" s="2" t="inlineStr"/>
      <c r="I181" s="2" t="inlineStr"/>
      <c r="J181" s="2" t="inlineStr"/>
      <c r="K181" s="2" t="n">
        <v>1926</v>
      </c>
      <c r="L181" s="2" t="n">
        <v>1928</v>
      </c>
      <c r="M181" s="2" t="n">
        <v>1926</v>
      </c>
      <c r="N181" s="2" t="inlineStr">
        <is>
          <t>founding year</t>
        </is>
      </c>
      <c r="O181" s="2" t="inlineStr">
        <is>
          <t>the storms that built the dike</t>
        </is>
      </c>
      <c r="P181" s="2" t="inlineStr"/>
      <c r="Q181" s="2" t="inlineStr">
        <is>
          <t>Historical; over 3,000 dead across the two storms.</t>
        </is>
      </c>
      <c r="R181" s="2" t="inlineStr">
        <is>
          <t>12 September 2026</t>
        </is>
      </c>
      <c r="S181" s="2" t="inlineStr">
        <is>
          <t>High</t>
        </is>
      </c>
      <c r="T181" s="2" t="inlineStr">
        <is>
          <t>WHHD BGH WMH WBGL</t>
        </is>
      </c>
      <c r="U181" s="2" t="n">
        <v>3</v>
      </c>
      <c r="V181" s="2" t="n">
        <v>3</v>
      </c>
      <c r="W181" s="2" t="n">
        <v>0.0348</v>
      </c>
      <c r="X181" s="2" t="n">
        <v>0</v>
      </c>
      <c r="Y181" s="2" t="n">
        <v>0</v>
      </c>
      <c r="Z181" s="2" t="inlineStr"/>
      <c r="AA181" s="2" t="inlineStr"/>
      <c r="AB181" s="2" t="inlineStr">
        <is>
          <t>no pin; clustered at its hub region</t>
        </is>
      </c>
      <c r="AC181" s="2" t="inlineStr">
        <is>
          <t>The 1926 storm drowns Moore Haven and the 16 September 1928 hurricane drives the lake over Belle Glade, killing about 611 people in that town alone; the deaths force the River and Harbor Act and the Hoover Dike [WHHD][WMH][WBGL][BGH].</t>
        </is>
      </c>
    </row>
    <row r="182">
      <c r="A182" s="2" t="inlineStr">
        <is>
          <t>rodeo</t>
        </is>
      </c>
      <c r="B182" s="2" t="inlineStr">
        <is>
          <t>Arcadia All-Florida Championship Rodeo</t>
        </is>
      </c>
      <c r="C182" s="2" t="inlineStr">
        <is>
          <t>event</t>
        </is>
      </c>
      <c r="D182" s="2" t="inlineStr"/>
      <c r="E182" s="2" t="inlineStr">
        <is>
          <t>Research, extension and industry institutions</t>
        </is>
      </c>
      <c r="F182" s="2" t="inlineStr">
        <is>
          <t>Arcadia, DeSoto County</t>
        </is>
      </c>
      <c r="G182" s="2" t="inlineStr">
        <is>
          <t>Peace River valley</t>
        </is>
      </c>
      <c r="H182" s="2" t="inlineStr"/>
      <c r="I182" s="2" t="inlineStr"/>
      <c r="J182" s="2" t="inlineStr"/>
      <c r="K182" s="2" t="n">
        <v>1928</v>
      </c>
      <c r="L182" s="2" t="inlineStr"/>
      <c r="M182" s="2" t="n">
        <v>1928</v>
      </c>
      <c r="N182" s="2" t="inlineStr">
        <is>
          <t>founding year</t>
        </is>
      </c>
      <c r="O182" s="2" t="inlineStr">
        <is>
          <t>Florida's oldest rodeo, as described</t>
        </is>
      </c>
      <c r="P182" s="2" t="inlineStr"/>
      <c r="Q182" s="2" t="inlineStr">
        <is>
          <t>Operating; the 99th annual March edition runs in 2026.</t>
        </is>
      </c>
      <c r="R182" s="2" t="inlineStr">
        <is>
          <t>12 September 2026</t>
        </is>
      </c>
      <c r="S182" s="2" t="inlineStr">
        <is>
          <t>High</t>
        </is>
      </c>
      <c r="T182" s="2" t="inlineStr">
        <is>
          <t>FHBP DCHS ARDO WARC</t>
        </is>
      </c>
      <c r="U182" s="2" t="n">
        <v>2</v>
      </c>
      <c r="V182" s="2" t="n">
        <v>2</v>
      </c>
      <c r="W182" s="2" t="n">
        <v>0.0144</v>
      </c>
      <c r="X182" s="2" t="n">
        <v>0</v>
      </c>
      <c r="Y182" s="2" t="n">
        <v>0</v>
      </c>
      <c r="Z182" s="2" t="inlineStr"/>
      <c r="AA182" s="2" t="inlineStr"/>
      <c r="AB182" s="2" t="inlineStr">
        <is>
          <t>no pin; clustered at its hub region</t>
        </is>
      </c>
      <c r="AC182" s="2" t="inlineStr">
        <is>
          <t>The Parker family and their Browning ranch managers establish the rodeo in 1928, and it remains the town's signature event [FHBP][DCHS][ARDO].</t>
        </is>
      </c>
    </row>
    <row r="183">
      <c r="A183" s="2" t="inlineStr">
        <is>
          <t>hooverdike</t>
        </is>
      </c>
      <c r="B183" s="2" t="inlineStr">
        <is>
          <t>Herbert Hoover Dike</t>
        </is>
      </c>
      <c r="C183" s="2" t="inlineStr">
        <is>
          <t>civic</t>
        </is>
      </c>
      <c r="D183" s="2" t="inlineStr"/>
      <c r="E183" s="2" t="inlineStr">
        <is>
          <t>Research, extension and industry institutions</t>
        </is>
      </c>
      <c r="F183" s="2" t="inlineStr">
        <is>
          <t>around Lake Okeechobee</t>
        </is>
      </c>
      <c r="G183" s="2" t="inlineStr">
        <is>
          <t>The Glades</t>
        </is>
      </c>
      <c r="H183" s="2" t="inlineStr"/>
      <c r="I183" s="2" t="inlineStr">
        <is>
          <t>publicly verified operating</t>
        </is>
      </c>
      <c r="J183" s="2" t="inlineStr"/>
      <c r="K183" s="2" t="n">
        <v>1932</v>
      </c>
      <c r="L183" s="2" t="inlineStr"/>
      <c r="M183" s="2" t="n">
        <v>1932</v>
      </c>
      <c r="N183" s="2" t="inlineStr">
        <is>
          <t>founding year</t>
        </is>
      </c>
      <c r="O183" s="2" t="inlineStr">
        <is>
          <t>the wall the hurricanes built</t>
        </is>
      </c>
      <c r="P183" s="2" t="inlineStr"/>
      <c r="Q183" s="2" t="inlineStr">
        <is>
          <t>Operating; the 143 mile dike remains under Army Corps rehabilitation, with over 870 million dollars invested since 2001.</t>
        </is>
      </c>
      <c r="R183" s="2" t="inlineStr">
        <is>
          <t>12 September 2026</t>
        </is>
      </c>
      <c r="S183" s="2" t="inlineStr">
        <is>
          <t>High</t>
        </is>
      </c>
      <c r="T183" s="2" t="inlineStr">
        <is>
          <t>WHHD USACE PBCH1</t>
        </is>
      </c>
      <c r="U183" s="2" t="n">
        <v>3</v>
      </c>
      <c r="V183" s="2" t="n">
        <v>3</v>
      </c>
      <c r="W183" s="2" t="n">
        <v>0.0125</v>
      </c>
      <c r="X183" s="2" t="n">
        <v>0</v>
      </c>
      <c r="Y183" s="2" t="n">
        <v>0.3333</v>
      </c>
      <c r="Z183" s="2" t="inlineStr"/>
      <c r="AA183" s="2" t="inlineStr"/>
      <c r="AB183" s="2" t="inlineStr">
        <is>
          <t>no pin; clustered at its hub region</t>
        </is>
      </c>
      <c r="AC183" s="2" t="inlineStr">
        <is>
          <t>After the 1926 and 1928 hurricane floods kill over 3,000 people, the 1930 River and Harbor Act authorizes the levees and the Corps builds them from 1932 to 1938; the dike underwrites every farm in the Glades [WHHD][USACE].</t>
        </is>
      </c>
    </row>
    <row r="184">
      <c r="A184" s="2" t="inlineStr">
        <is>
          <t>usace</t>
        </is>
      </c>
      <c r="B184" s="2" t="inlineStr">
        <is>
          <t>US Army Corps of Engineers, Jacksonville District</t>
        </is>
      </c>
      <c r="C184" s="2" t="inlineStr">
        <is>
          <t>civic</t>
        </is>
      </c>
      <c r="D184" s="2" t="inlineStr"/>
      <c r="E184" s="2" t="inlineStr">
        <is>
          <t>Research, extension and industry institutions</t>
        </is>
      </c>
      <c r="F184" s="2" t="inlineStr">
        <is>
          <t>Jacksonville</t>
        </is>
      </c>
      <c r="G184" s="2" t="inlineStr">
        <is>
          <t>Outside the Heartland</t>
        </is>
      </c>
      <c r="H184" s="2" t="inlineStr"/>
      <c r="I184" s="2" t="inlineStr">
        <is>
          <t>publicly verified operating</t>
        </is>
      </c>
      <c r="J184" s="2" t="inlineStr"/>
      <c r="K184" s="2" t="n">
        <v>1932</v>
      </c>
      <c r="L184" s="2" t="inlineStr"/>
      <c r="M184" s="2" t="n">
        <v>1932</v>
      </c>
      <c r="N184" s="2" t="inlineStr">
        <is>
          <t>first documented year on the map; founding year not recorded</t>
        </is>
      </c>
      <c r="O184" s="2" t="inlineStr">
        <is>
          <t>operator of the dike</t>
        </is>
      </c>
      <c r="P184" s="2" t="inlineStr"/>
      <c r="Q184" s="2" t="inlineStr">
        <is>
          <t>Operating; rehabilitates the Herbert Hoover Dike around the lake.</t>
        </is>
      </c>
      <c r="R184" s="2" t="inlineStr">
        <is>
          <t>12 September 2026</t>
        </is>
      </c>
      <c r="S184" s="2" t="inlineStr">
        <is>
          <t>High</t>
        </is>
      </c>
      <c r="T184" s="2" t="inlineStr">
        <is>
          <t>USACE WHHD</t>
        </is>
      </c>
      <c r="U184" s="2" t="n">
        <v>1</v>
      </c>
      <c r="V184" s="2" t="n">
        <v>1</v>
      </c>
      <c r="W184" s="2" t="n">
        <v>0</v>
      </c>
      <c r="X184" s="2" t="n">
        <v>0</v>
      </c>
      <c r="Y184" s="2" t="n">
        <v>0</v>
      </c>
      <c r="Z184" s="2" t="inlineStr"/>
      <c r="AA184" s="2" t="inlineStr"/>
      <c r="AB184" s="2" t="inlineStr">
        <is>
          <t>no pin; clustered at its hub region</t>
        </is>
      </c>
      <c r="AC184" s="2" t="inlineStr">
        <is>
          <t>The Corps builds and operates the 143 mile dike, installing 21.4 miles of cutoff wall between 2007 and 2013, the flood protection the lakeside farm towns depend on [USACE][WHHD]. It enters the map at the dike construction era.</t>
        </is>
      </c>
    </row>
    <row r="185">
      <c r="A185" s="2" t="inlineStr">
        <is>
          <t>fca</t>
        </is>
      </c>
      <c r="B185" s="2" t="inlineStr">
        <is>
          <t>Florida Cattlemen's Association</t>
        </is>
      </c>
      <c r="C185" s="2" t="inlineStr">
        <is>
          <t>organisation</t>
        </is>
      </c>
      <c r="D185" s="2" t="inlineStr"/>
      <c r="E185" s="2" t="inlineStr">
        <is>
          <t>Research, extension and industry institutions</t>
        </is>
      </c>
      <c r="F185" s="2" t="inlineStr">
        <is>
          <t>Kissimmee</t>
        </is>
      </c>
      <c r="G185" s="2" t="inlineStr">
        <is>
          <t>Outside the Heartland</t>
        </is>
      </c>
      <c r="H185" s="2" t="inlineStr"/>
      <c r="I185" s="2" t="inlineStr">
        <is>
          <t>publicly verified operating</t>
        </is>
      </c>
      <c r="J185" s="2" t="inlineStr"/>
      <c r="K185" s="2" t="n">
        <v>1934</v>
      </c>
      <c r="L185" s="2" t="inlineStr"/>
      <c r="M185" s="2" t="n">
        <v>1934</v>
      </c>
      <c r="N185" s="2" t="inlineStr">
        <is>
          <t>founding year</t>
        </is>
      </c>
      <c r="O185" s="2" t="inlineStr">
        <is>
          <t>the ranchers' association</t>
        </is>
      </c>
      <c r="P185" s="2" t="inlineStr"/>
      <c r="Q185" s="2" t="inlineStr">
        <is>
          <t>Operating; the Heartland counties are among its strongholds.</t>
        </is>
      </c>
      <c r="R185" s="2" t="inlineStr">
        <is>
          <t>12 September 2026</t>
        </is>
      </c>
      <c r="S185" s="2" t="inlineStr">
        <is>
          <t>High</t>
        </is>
      </c>
      <c r="T185" s="2" t="inlineStr">
        <is>
          <t>FCAL FLHSC</t>
        </is>
      </c>
      <c r="U185" s="2" t="n">
        <v>5</v>
      </c>
      <c r="V185" s="2" t="n">
        <v>5</v>
      </c>
      <c r="W185" s="2" t="n">
        <v>0.0384</v>
      </c>
      <c r="X185" s="2" t="n">
        <v>0.0182</v>
      </c>
      <c r="Y185" s="2" t="n">
        <v>0</v>
      </c>
      <c r="Z185" s="2" t="inlineStr"/>
      <c r="AA185" s="2" t="inlineStr"/>
      <c r="AB185" s="2" t="inlineStr">
        <is>
          <t>no pin; clustered at its hub region</t>
        </is>
      </c>
      <c r="AC185" s="2" t="inlineStr">
        <is>
          <t>Formed in Kissimmee in 1934, the association counts nine Heartland presidents from Okeechobee, Arcadia and Lake Placid ranches, from J. O. Pearce in 1957 to Wes Williamson in 2013 and Alex Johns in 2018 [FCAL][FLHSC].</t>
        </is>
      </c>
    </row>
    <row r="186">
      <c r="A186" s="2" t="inlineStr">
        <is>
          <t>fdoc</t>
        </is>
      </c>
      <c r="B186" s="2" t="inlineStr">
        <is>
          <t>Florida Department of Citrus</t>
        </is>
      </c>
      <c r="C186" s="2" t="inlineStr">
        <is>
          <t>civic</t>
        </is>
      </c>
      <c r="D186" s="2" t="inlineStr"/>
      <c r="E186" s="2" t="inlineStr">
        <is>
          <t>Research, extension and industry institutions</t>
        </is>
      </c>
      <c r="F186" s="2" t="inlineStr">
        <is>
          <t>Bartow, Polk County</t>
        </is>
      </c>
      <c r="G186" s="2" t="inlineStr">
        <is>
          <t>Outside the Heartland</t>
        </is>
      </c>
      <c r="H186" s="2" t="inlineStr"/>
      <c r="I186" s="2" t="inlineStr">
        <is>
          <t>publicly verified operating</t>
        </is>
      </c>
      <c r="J186" s="2" t="inlineStr"/>
      <c r="K186" s="2" t="n">
        <v>1935</v>
      </c>
      <c r="L186" s="2" t="inlineStr"/>
      <c r="M186" s="2" t="n">
        <v>1935</v>
      </c>
      <c r="N186" s="2" t="inlineStr">
        <is>
          <t>founding year</t>
        </is>
      </c>
      <c r="O186" s="2" t="inlineStr">
        <is>
          <t>the state's citrus marketing arm</t>
        </is>
      </c>
      <c r="P186" s="2" t="inlineStr"/>
      <c r="Q186" s="2" t="inlineStr">
        <is>
          <t>Operating; the nine member Florida Citrus Commission governs the industry's marketing order.</t>
        </is>
      </c>
      <c r="R186" s="2" t="inlineStr">
        <is>
          <t>12 September 2026</t>
        </is>
      </c>
      <c r="S186" s="2" t="inlineStr">
        <is>
          <t>High</t>
        </is>
      </c>
      <c r="T186" s="2" t="inlineStr">
        <is>
          <t>FDOCH WFDOC</t>
        </is>
      </c>
      <c r="U186" s="2" t="n">
        <v>2</v>
      </c>
      <c r="V186" s="2" t="n">
        <v>2</v>
      </c>
      <c r="W186" s="2" t="n">
        <v>0.0062</v>
      </c>
      <c r="X186" s="2" t="n">
        <v>0</v>
      </c>
      <c r="Y186" s="2" t="n">
        <v>1</v>
      </c>
      <c r="Z186" s="2" t="inlineStr"/>
      <c r="AA186" s="2" t="inlineStr"/>
      <c r="AB186" s="2" t="inlineStr">
        <is>
          <t>no pin; clustered at its hub region</t>
        </is>
      </c>
      <c r="AC186" s="2" t="inlineStr">
        <is>
          <t>The Florida Citrus Commission is recognized by the legislature in 1935 and the department regulates, researches and markets the crop the Ridge and Heartland grow [FDOCH][WFDOC].</t>
        </is>
      </c>
    </row>
    <row r="187">
      <c r="A187" s="2" t="inlineStr">
        <is>
          <t>highlandsfair</t>
        </is>
      </c>
      <c r="B187" s="2" t="inlineStr">
        <is>
          <t>Highlands County Fair</t>
        </is>
      </c>
      <c r="C187" s="2" t="inlineStr">
        <is>
          <t>event</t>
        </is>
      </c>
      <c r="D187" s="2" t="inlineStr"/>
      <c r="E187" s="2" t="inlineStr">
        <is>
          <t>Research, extension and industry institutions</t>
        </is>
      </c>
      <c r="F187" s="2" t="inlineStr">
        <is>
          <t>Sebring, Highlands County</t>
        </is>
      </c>
      <c r="G187" s="2" t="inlineStr">
        <is>
          <t>The Ridge</t>
        </is>
      </c>
      <c r="H187" s="2" t="inlineStr"/>
      <c r="I187" s="2" t="inlineStr"/>
      <c r="J187" s="2" t="inlineStr"/>
      <c r="K187" s="2" t="n">
        <v>1937</v>
      </c>
      <c r="L187" s="2" t="inlineStr"/>
      <c r="M187" s="2" t="n">
        <v>1937</v>
      </c>
      <c r="N187" s="2" t="inlineStr">
        <is>
          <t>founding year</t>
        </is>
      </c>
      <c r="O187" s="2" t="inlineStr">
        <is>
          <t>the county's agricultural fair</t>
        </is>
      </c>
      <c r="P187" s="2" t="inlineStr"/>
      <c r="Q187" s="2" t="inlineStr">
        <is>
          <t>Operating; the 2025 edition is billed as the 89th annual fair.</t>
        </is>
      </c>
      <c r="R187" s="2" t="inlineStr">
        <is>
          <t>12 September 2026</t>
        </is>
      </c>
      <c r="S187" s="2" t="inlineStr">
        <is>
          <t>High</t>
        </is>
      </c>
      <c r="T187" s="2" t="inlineStr">
        <is>
          <t>STHF HNSF</t>
        </is>
      </c>
      <c r="U187" s="2" t="n">
        <v>1</v>
      </c>
      <c r="V187" s="2" t="n">
        <v>1</v>
      </c>
      <c r="W187" s="2" t="n">
        <v>0</v>
      </c>
      <c r="X187" s="2" t="n">
        <v>0</v>
      </c>
      <c r="Y187" s="2" t="n">
        <v>0</v>
      </c>
      <c r="Z187" s="2" t="inlineStr"/>
      <c r="AA187" s="2" t="inlineStr"/>
      <c r="AB187" s="2" t="inlineStr">
        <is>
          <t>no pin; clustered at its hub region</t>
        </is>
      </c>
      <c r="AC187" s="2" t="inlineStr">
        <is>
          <t>The fair association runs the February fair at the Sebring fairgrounds with livestock shows and youth agriculture, the 89th edition computing to a first fair about 1937 [STHF][HNSF].</t>
        </is>
      </c>
    </row>
    <row r="188">
      <c r="A188" s="2" t="inlineStr">
        <is>
          <t>farmbureau</t>
        </is>
      </c>
      <c r="B188" s="2" t="inlineStr">
        <is>
          <t>Florida Farm Bureau and the county farm bureaus</t>
        </is>
      </c>
      <c r="C188" s="2" t="inlineStr">
        <is>
          <t>organisation</t>
        </is>
      </c>
      <c r="D188" s="2" t="inlineStr"/>
      <c r="E188" s="2" t="inlineStr">
        <is>
          <t>Research, extension and industry institutions</t>
        </is>
      </c>
      <c r="F188" s="2" t="inlineStr">
        <is>
          <t>statewide; county chapters across the Heartland</t>
        </is>
      </c>
      <c r="G188" s="2" t="inlineStr">
        <is>
          <t>Outside the Heartland</t>
        </is>
      </c>
      <c r="H188" s="2" t="inlineStr"/>
      <c r="I188" s="2" t="inlineStr">
        <is>
          <t>publicly verified operating</t>
        </is>
      </c>
      <c r="J188" s="2" t="inlineStr"/>
      <c r="K188" s="2" t="n">
        <v>1941</v>
      </c>
      <c r="L188" s="2" t="inlineStr"/>
      <c r="M188" s="2" t="n">
        <v>1941</v>
      </c>
      <c r="N188" s="2" t="inlineStr">
        <is>
          <t>founding year</t>
        </is>
      </c>
      <c r="O188" s="2" t="inlineStr">
        <is>
          <t>the general farm organization</t>
        </is>
      </c>
      <c r="P188" s="2" t="inlineStr"/>
      <c r="Q188" s="2" t="inlineStr">
        <is>
          <t>Operating; county farm bureaus organize the region's growers and ranchers.</t>
        </is>
      </c>
      <c r="R188" s="2" t="inlineStr">
        <is>
          <t>12 September 2026</t>
        </is>
      </c>
      <c r="S188" s="2" t="inlineStr">
        <is>
          <t>High</t>
        </is>
      </c>
      <c r="T188" s="2" t="inlineStr">
        <is>
          <t>FFBH CBC DDC</t>
        </is>
      </c>
      <c r="U188" s="2" t="n">
        <v>4</v>
      </c>
      <c r="V188" s="2" t="n">
        <v>4</v>
      </c>
      <c r="W188" s="2" t="n">
        <v>0.062</v>
      </c>
      <c r="X188" s="2" t="n">
        <v>0</v>
      </c>
      <c r="Y188" s="2" t="n">
        <v>0</v>
      </c>
      <c r="Z188" s="2" t="inlineStr"/>
      <c r="AA188" s="2" t="inlineStr"/>
      <c r="AB188" s="2" t="inlineStr">
        <is>
          <t>no pin; clustered at its hub region</t>
        </is>
      </c>
      <c r="AC188" s="2" t="inlineStr">
        <is>
          <t>The federation charters in November 1941 and county bureaus follow from 1942; its This Farm CARES program documents the stewardship of Heartland farms from Lykes to C&amp;B and Davie Dairy [FFBH][CBC][DDC].</t>
        </is>
      </c>
    </row>
    <row r="189">
      <c r="A189" s="2" t="inlineStr">
        <is>
          <t>rcrec</t>
        </is>
      </c>
      <c r="B189" s="2" t="inlineStr">
        <is>
          <t>UF/IFAS Range Cattle Research and Education Center</t>
        </is>
      </c>
      <c r="C189" s="2" t="inlineStr">
        <is>
          <t>civic</t>
        </is>
      </c>
      <c r="D189" s="2" t="inlineStr"/>
      <c r="E189" s="2" t="inlineStr">
        <is>
          <t>Research, extension and industry institutions</t>
        </is>
      </c>
      <c r="F189" s="2" t="inlineStr">
        <is>
          <t>Ona, Hardee County</t>
        </is>
      </c>
      <c r="G189" s="2" t="inlineStr">
        <is>
          <t>Peace River valley</t>
        </is>
      </c>
      <c r="H189" s="2" t="inlineStr"/>
      <c r="I189" s="2" t="inlineStr">
        <is>
          <t>publicly verified operating</t>
        </is>
      </c>
      <c r="J189" s="2" t="inlineStr"/>
      <c r="K189" s="2" t="n">
        <v>1941</v>
      </c>
      <c r="L189" s="2" t="inlineStr"/>
      <c r="M189" s="2" t="n">
        <v>1941</v>
      </c>
      <c r="N189" s="2" t="inlineStr">
        <is>
          <t>founding year</t>
        </is>
      </c>
      <c r="O189" s="2" t="inlineStr">
        <is>
          <t>the ranchers' station</t>
        </is>
      </c>
      <c r="P189" s="2" t="inlineStr"/>
      <c r="Q189" s="2" t="inlineStr">
        <is>
          <t>Operating; 2,840 acres and about 700 head at Ona.</t>
        </is>
      </c>
      <c r="R189" s="2" t="inlineStr">
        <is>
          <t>12 September 2026</t>
        </is>
      </c>
      <c r="S189" s="2" t="inlineStr">
        <is>
          <t>High</t>
        </is>
      </c>
      <c r="T189" s="2" t="inlineStr">
        <is>
          <t>RCREC IFASCR</t>
        </is>
      </c>
      <c r="U189" s="2" t="n">
        <v>3</v>
      </c>
      <c r="V189" s="2" t="n">
        <v>3</v>
      </c>
      <c r="W189" s="2" t="n">
        <v>0.0262</v>
      </c>
      <c r="X189" s="2" t="n">
        <v>0</v>
      </c>
      <c r="Y189" s="2" t="n">
        <v>0.6667</v>
      </c>
      <c r="Z189" s="2" t="inlineStr"/>
      <c r="AA189" s="2" t="inlineStr"/>
      <c r="AB189" s="2" t="inlineStr">
        <is>
          <t>no pin; clustered at its hub region</t>
        </is>
      </c>
      <c r="AC189" s="2" t="inlineStr">
        <is>
          <t>Legislators, cattlemen and citizens win the station in 1941 to serve south Florida, where two thirds of the state's cattle graze; its forage and herd research underpins the fenced pasture era [RCREC][IFASCR].</t>
        </is>
      </c>
    </row>
    <row r="190">
      <c r="A190" s="2" t="inlineStr">
        <is>
          <t>ffva</t>
        </is>
      </c>
      <c r="B190" s="2" t="inlineStr">
        <is>
          <t>Florida Fruit &amp; Vegetable Association</t>
        </is>
      </c>
      <c r="C190" s="2" t="inlineStr">
        <is>
          <t>organisation</t>
        </is>
      </c>
      <c r="D190" s="2" t="inlineStr"/>
      <c r="E190" s="2" t="inlineStr">
        <is>
          <t>Research, extension and industry institutions</t>
        </is>
      </c>
      <c r="F190" s="2" t="inlineStr">
        <is>
          <t>Maitland</t>
        </is>
      </c>
      <c r="G190" s="2" t="inlineStr">
        <is>
          <t>Outside the Heartland</t>
        </is>
      </c>
      <c r="H190" s="2" t="inlineStr"/>
      <c r="I190" s="2" t="inlineStr">
        <is>
          <t>publicly verified operating</t>
        </is>
      </c>
      <c r="J190" s="2" t="inlineStr"/>
      <c r="K190" s="2" t="n">
        <v>1943</v>
      </c>
      <c r="L190" s="2" t="inlineStr"/>
      <c r="M190" s="2" t="n">
        <v>1943</v>
      </c>
      <c r="N190" s="2" t="inlineStr">
        <is>
          <t>founding year</t>
        </is>
      </c>
      <c r="O190" s="2" t="inlineStr">
        <is>
          <t>the specialty crop association</t>
        </is>
      </c>
      <c r="P190" s="2" t="inlineStr"/>
      <c r="Q190" s="2" t="inlineStr">
        <is>
          <t>Operating; serves the grower shipper community across vegetables, citrus, sugarcane and sod.</t>
        </is>
      </c>
      <c r="R190" s="2" t="inlineStr">
        <is>
          <t>12 September 2026</t>
        </is>
      </c>
      <c r="S190" s="2" t="inlineStr">
        <is>
          <t>High</t>
        </is>
      </c>
      <c r="T190" s="2" t="inlineStr">
        <is>
          <t>FFVA WRUTH</t>
        </is>
      </c>
      <c r="U190" s="2" t="n">
        <v>2</v>
      </c>
      <c r="V190" s="2" t="n">
        <v>2</v>
      </c>
      <c r="W190" s="2" t="n">
        <v>0.0022</v>
      </c>
      <c r="X190" s="2" t="n">
        <v>0</v>
      </c>
      <c r="Y190" s="2" t="n">
        <v>0</v>
      </c>
      <c r="Z190" s="2" t="inlineStr"/>
      <c r="AA190" s="2" t="inlineStr"/>
      <c r="AB190" s="2" t="inlineStr">
        <is>
          <t>no pin; clustered at its hub region</t>
        </is>
      </c>
      <c r="AC190" s="2" t="inlineStr">
        <is>
          <t>Founded in 1943 with Ruth Wedgworth among its founding members, the association carries the labor, water and crop protection load for the Glades shippers [FFVA][WRUTH].</t>
        </is>
      </c>
    </row>
    <row r="191">
      <c r="A191" s="2" t="inlineStr">
        <is>
          <t>eaa</t>
        </is>
      </c>
      <c r="B191" s="2" t="inlineStr">
        <is>
          <t>Everglades Agricultural Area</t>
        </is>
      </c>
      <c r="C191" s="2" t="inlineStr">
        <is>
          <t>civic</t>
        </is>
      </c>
      <c r="D191" s="2" t="inlineStr"/>
      <c r="E191" s="2" t="inlineStr">
        <is>
          <t>Research, extension and industry institutions</t>
        </is>
      </c>
      <c r="F191" s="2" t="inlineStr">
        <is>
          <t>south of Lake Okeechobee</t>
        </is>
      </c>
      <c r="G191" s="2" t="inlineStr">
        <is>
          <t>The Glades</t>
        </is>
      </c>
      <c r="H191" s="2" t="inlineStr"/>
      <c r="I191" s="2" t="inlineStr">
        <is>
          <t>publicly verified operating</t>
        </is>
      </c>
      <c r="J191" s="2" t="inlineStr"/>
      <c r="K191" s="2" t="n">
        <v>1948</v>
      </c>
      <c r="L191" s="2" t="inlineStr"/>
      <c r="M191" s="2" t="n">
        <v>1948</v>
      </c>
      <c r="N191" s="2" t="inlineStr">
        <is>
          <t>founding year</t>
        </is>
      </c>
      <c r="O191" s="2" t="inlineStr">
        <is>
          <t>the drained half million acres</t>
        </is>
      </c>
      <c r="P191" s="2" t="inlineStr"/>
      <c r="Q191" s="2" t="inlineStr">
        <is>
          <t>In place; about 700,000 acres of muck land, roughly 500,000 controlled by sugar companies as reported.</t>
        </is>
      </c>
      <c r="R191" s="2" t="inlineStr">
        <is>
          <t>12 September 2026</t>
        </is>
      </c>
      <c r="S191" s="2" t="inlineStr">
        <is>
          <t>High</t>
        </is>
      </c>
      <c r="T191" s="2" t="inlineStr">
        <is>
          <t>WEAA DEPEFA SB10</t>
        </is>
      </c>
      <c r="U191" s="2" t="n">
        <v>5</v>
      </c>
      <c r="V191" s="2" t="n">
        <v>5</v>
      </c>
      <c r="W191" s="2" t="n">
        <v>0.06900000000000001</v>
      </c>
      <c r="X191" s="2" t="n">
        <v>0</v>
      </c>
      <c r="Y191" s="2" t="n">
        <v>0.2</v>
      </c>
      <c r="Z191" s="2" t="inlineStr"/>
      <c r="AA191" s="2" t="inlineStr"/>
      <c r="AB191" s="2" t="inlineStr">
        <is>
          <t>no pin; clustered at its hub region</t>
        </is>
      </c>
      <c r="AC191" s="2" t="inlineStr">
        <is>
          <t>The Central and Southern Florida Project of 1948 establishes the area; the 1994 Everglades Forever Act imposes phosphorus reduction and best management practices on its growers [WEAA][DEPEFA].</t>
        </is>
      </c>
    </row>
    <row r="192">
      <c r="A192" s="2" t="inlineStr">
        <is>
          <t>fcmutual</t>
        </is>
      </c>
      <c r="B192" s="2" t="inlineStr">
        <is>
          <t>Florida Citrus Mutual</t>
        </is>
      </c>
      <c r="C192" s="2" t="inlineStr">
        <is>
          <t>organisation</t>
        </is>
      </c>
      <c r="D192" s="2" t="inlineStr"/>
      <c r="E192" s="2" t="inlineStr">
        <is>
          <t>Research, extension and industry institutions</t>
        </is>
      </c>
      <c r="F192" s="2" t="inlineStr">
        <is>
          <t>Lakeland and Bartow, Polk County</t>
        </is>
      </c>
      <c r="G192" s="2" t="inlineStr">
        <is>
          <t>Outside the Heartland</t>
        </is>
      </c>
      <c r="H192" s="2" t="inlineStr"/>
      <c r="I192" s="2" t="inlineStr">
        <is>
          <t>publicly verified operating</t>
        </is>
      </c>
      <c r="J192" s="2" t="inlineStr"/>
      <c r="K192" s="2" t="n">
        <v>1948</v>
      </c>
      <c r="L192" s="2" t="inlineStr"/>
      <c r="M192" s="2" t="n">
        <v>1948</v>
      </c>
      <c r="N192" s="2" t="inlineStr">
        <is>
          <t>founding year</t>
        </is>
      </c>
      <c r="O192" s="2" t="inlineStr">
        <is>
          <t>the growers' trade association</t>
        </is>
      </c>
      <c r="P192" s="2" t="inlineStr"/>
      <c r="Q192" s="2" t="inlineStr">
        <is>
          <t>Operating; represents the state's citrus growers through the greening era.</t>
        </is>
      </c>
      <c r="R192" s="2" t="inlineStr">
        <is>
          <t>12 September 2026</t>
        </is>
      </c>
      <c r="S192" s="2" t="inlineStr">
        <is>
          <t>High</t>
        </is>
      </c>
      <c r="T192" s="2" t="inlineStr">
        <is>
          <t>CIMFCM FCMA LMH</t>
        </is>
      </c>
      <c r="U192" s="2" t="n">
        <v>2</v>
      </c>
      <c r="V192" s="2" t="n">
        <v>2</v>
      </c>
      <c r="W192" s="2" t="n">
        <v>0.0005999999999999999</v>
      </c>
      <c r="X192" s="2" t="n">
        <v>0.0046</v>
      </c>
      <c r="Y192" s="2" t="n">
        <v>0.5</v>
      </c>
      <c r="Z192" s="2" t="inlineStr"/>
      <c r="AA192" s="2" t="inlineStr"/>
      <c r="AB192" s="2" t="inlineStr">
        <is>
          <t>no pin; clustered at its hub region</t>
        </is>
      </c>
      <c r="AC192" s="2" t="inlineStr">
        <is>
          <t>Formed in 1948 after price collapses and activated 25 March 1949, with Latt Maxcy of Frostproof as founding president among the five founding fathers, opening with more than 6,000 grower members [CIMFCM][FCMA][LMH].</t>
        </is>
      </c>
    </row>
    <row r="193">
      <c r="A193" s="2" t="inlineStr">
        <is>
          <t>sfwmd</t>
        </is>
      </c>
      <c r="B193" s="2" t="inlineStr">
        <is>
          <t>South Florida Water Management District</t>
        </is>
      </c>
      <c r="C193" s="2" t="inlineStr">
        <is>
          <t>civic</t>
        </is>
      </c>
      <c r="D193" s="2" t="inlineStr"/>
      <c r="E193" s="2" t="inlineStr">
        <is>
          <t>Research, extension and industry institutions</t>
        </is>
      </c>
      <c r="F193" s="2" t="inlineStr">
        <is>
          <t>West Palm Beach</t>
        </is>
      </c>
      <c r="G193" s="2" t="inlineStr">
        <is>
          <t>Outside the Heartland</t>
        </is>
      </c>
      <c r="H193" s="2" t="inlineStr"/>
      <c r="I193" s="2" t="inlineStr">
        <is>
          <t>publicly verified operating</t>
        </is>
      </c>
      <c r="J193" s="2" t="inlineStr"/>
      <c r="K193" s="2" t="n">
        <v>1949</v>
      </c>
      <c r="L193" s="2" t="inlineStr"/>
      <c r="M193" s="2" t="n">
        <v>1949</v>
      </c>
      <c r="N193" s="2" t="inlineStr">
        <is>
          <t>founding year</t>
        </is>
      </c>
      <c r="O193" s="2" t="inlineStr">
        <is>
          <t>the water manager of the lake and the Glades</t>
        </is>
      </c>
      <c r="P193" s="2" t="inlineStr"/>
      <c r="Q193" s="2" t="inlineStr">
        <is>
          <t>Operating; the oldest and largest of the five districts, holding former Talisman and U.S. Sugar land.</t>
        </is>
      </c>
      <c r="R193" s="2" t="inlineStr">
        <is>
          <t>12 September 2026</t>
        </is>
      </c>
      <c r="S193" s="2" t="inlineStr">
        <is>
          <t>High</t>
        </is>
      </c>
      <c r="T193" s="2" t="inlineStr">
        <is>
          <t>SFWMDH BNO10 CWH97 DEPEFA SFWMDS</t>
        </is>
      </c>
      <c r="U193" s="2" t="n">
        <v>8</v>
      </c>
      <c r="V193" s="2" t="n">
        <v>8</v>
      </c>
      <c r="W193" s="2" t="n">
        <v>0.0693</v>
      </c>
      <c r="X193" s="2" t="n">
        <v>0.0509</v>
      </c>
      <c r="Y193" s="2" t="n">
        <v>0</v>
      </c>
      <c r="Z193" s="2" t="inlineStr"/>
      <c r="AA193" s="2" t="inlineStr"/>
      <c r="AB193" s="2" t="inlineStr">
        <is>
          <t>no pin; clustered at its hub region</t>
        </is>
      </c>
      <c r="AC193" s="2" t="inlineStr">
        <is>
          <t>The legislature creates the Central and Southern Florida Flood Control District in 1949 after the 1947 floods; the successor district operates the lake system, buys the restoration lands and contracts dispersed water storage on Heartland ranches [SFWMDH][BNO10][SFWMDS].</t>
        </is>
      </c>
    </row>
    <row r="194">
      <c r="A194" s="2" t="inlineStr">
        <is>
          <t>swfrec</t>
        </is>
      </c>
      <c r="B194" s="2" t="inlineStr">
        <is>
          <t>UF/IFAS Southwest Florida Research and Education Center</t>
        </is>
      </c>
      <c r="C194" s="2" t="inlineStr">
        <is>
          <t>civic</t>
        </is>
      </c>
      <c r="D194" s="2" t="inlineStr"/>
      <c r="E194" s="2" t="inlineStr">
        <is>
          <t>Research, extension and industry institutions</t>
        </is>
      </c>
      <c r="F194" s="2" t="inlineStr">
        <is>
          <t>Immokalee, Collier County</t>
        </is>
      </c>
      <c r="G194" s="2" t="inlineStr">
        <is>
          <t>Outside the Heartland</t>
        </is>
      </c>
      <c r="H194" s="2" t="inlineStr"/>
      <c r="I194" s="2" t="inlineStr">
        <is>
          <t>publicly verified operating</t>
        </is>
      </c>
      <c r="J194" s="2" t="inlineStr"/>
      <c r="K194" s="2" t="n">
        <v>1958</v>
      </c>
      <c r="L194" s="2" t="inlineStr"/>
      <c r="M194" s="2" t="n">
        <v>1958</v>
      </c>
      <c r="N194" s="2" t="inlineStr">
        <is>
          <t>founding year</t>
        </is>
      </c>
      <c r="O194" s="2" t="inlineStr">
        <is>
          <t>the station serving Hendry and Glades growers</t>
        </is>
      </c>
      <c r="P194" s="2" t="inlineStr"/>
      <c r="Q194" s="2" t="inlineStr">
        <is>
          <t>Operating; serves Collier, Charlotte, Glades, Hendry and Lee counties.</t>
        </is>
      </c>
      <c r="R194" s="2" t="inlineStr">
        <is>
          <t>12 September 2026</t>
        </is>
      </c>
      <c r="S194" s="2" t="inlineStr">
        <is>
          <t>High</t>
        </is>
      </c>
      <c r="T194" s="2" t="inlineStr">
        <is>
          <t>SWFREC</t>
        </is>
      </c>
      <c r="U194" s="2" t="n">
        <v>1</v>
      </c>
      <c r="V194" s="2" t="n">
        <v>1</v>
      </c>
      <c r="W194" s="2" t="n">
        <v>0</v>
      </c>
      <c r="X194" s="2" t="n">
        <v>0</v>
      </c>
      <c r="Y194" s="2" t="n">
        <v>0</v>
      </c>
      <c r="Z194" s="2" t="inlineStr"/>
      <c r="AA194" s="2" t="inlineStr"/>
      <c r="AB194" s="2" t="inlineStr">
        <is>
          <t>no pin; clustered at its hub region</t>
        </is>
      </c>
      <c r="AC194" s="2" t="inlineStr">
        <is>
          <t>Established in 1958 and dedicated as a UF/IFAS station in 1986, the Immokalee center carries citrus, vegetable and water research for the region's southwest [SWFREC].</t>
        </is>
      </c>
    </row>
    <row r="195">
      <c r="A195" s="2" t="inlineStr">
        <is>
          <t>sugarleague</t>
        </is>
      </c>
      <c r="B195" s="2" t="inlineStr">
        <is>
          <t>Florida Sugar Cane League</t>
        </is>
      </c>
      <c r="C195" s="2" t="inlineStr">
        <is>
          <t>organisation</t>
        </is>
      </c>
      <c r="D195" s="2" t="inlineStr"/>
      <c r="E195" s="2" t="inlineStr">
        <is>
          <t>Research, extension and industry institutions</t>
        </is>
      </c>
      <c r="F195" s="2" t="inlineStr">
        <is>
          <t>Clewiston, Hendry County</t>
        </is>
      </c>
      <c r="G195" s="2" t="inlineStr">
        <is>
          <t>The Glades</t>
        </is>
      </c>
      <c r="H195" s="2" t="inlineStr"/>
      <c r="I195" s="2" t="inlineStr">
        <is>
          <t>publicly verified operating</t>
        </is>
      </c>
      <c r="J195" s="2" t="inlineStr"/>
      <c r="K195" s="2" t="n">
        <v>1960</v>
      </c>
      <c r="L195" s="2" t="inlineStr"/>
      <c r="M195" s="2" t="n">
        <v>1960</v>
      </c>
      <c r="N195" s="2" t="inlineStr">
        <is>
          <t>first documented year on the map; founding year not recorded</t>
        </is>
      </c>
      <c r="O195" s="2" t="inlineStr">
        <is>
          <t>industry association of the cane growers</t>
        </is>
      </c>
      <c r="P195" s="2" t="inlineStr"/>
      <c r="Q195" s="2" t="inlineStr">
        <is>
          <t>Operating as the industry party to the Canal Point breeding agreement.</t>
        </is>
      </c>
      <c r="R195" s="2" t="inlineStr">
        <is>
          <t>12 September 2026</t>
        </is>
      </c>
      <c r="S195" s="2" t="inlineStr">
        <is>
          <t>High</t>
        </is>
      </c>
      <c r="T195" s="2" t="inlineStr">
        <is>
          <t>ARSCP</t>
        </is>
      </c>
      <c r="U195" s="2" t="n">
        <v>1</v>
      </c>
      <c r="V195" s="2" t="n">
        <v>1</v>
      </c>
      <c r="W195" s="2" t="n">
        <v>0</v>
      </c>
      <c r="X195" s="2" t="n">
        <v>0</v>
      </c>
      <c r="Y195" s="2" t="n">
        <v>0</v>
      </c>
      <c r="Z195" s="2" t="inlineStr"/>
      <c r="AA195" s="2" t="inlineStr"/>
      <c r="AB195" s="2" t="inlineStr">
        <is>
          <t>no pin; clustered at its hub region</t>
        </is>
      </c>
      <c r="AC195" s="2" t="inlineStr">
        <is>
          <t>The league is the industry member of the three party sugarcane cultivar agreement with USDA ARS and UF/IFAS, documented since about 1960; it enters the map at that documented year [ARSCP].</t>
        </is>
      </c>
    </row>
    <row r="196">
      <c r="A196" s="2" t="inlineStr">
        <is>
          <t>swfwmd</t>
        </is>
      </c>
      <c r="B196" s="2" t="inlineStr">
        <is>
          <t>Southwest Florida Water Management District</t>
        </is>
      </c>
      <c r="C196" s="2" t="inlineStr">
        <is>
          <t>civic</t>
        </is>
      </c>
      <c r="D196" s="2" t="inlineStr"/>
      <c r="E196" s="2" t="inlineStr">
        <is>
          <t>Research, extension and industry institutions</t>
        </is>
      </c>
      <c r="F196" s="2" t="inlineStr">
        <is>
          <t>Brooksville</t>
        </is>
      </c>
      <c r="G196" s="2" t="inlineStr">
        <is>
          <t>Outside the Heartland</t>
        </is>
      </c>
      <c r="H196" s="2" t="inlineStr"/>
      <c r="I196" s="2" t="inlineStr">
        <is>
          <t>publicly verified operating</t>
        </is>
      </c>
      <c r="J196" s="2" t="inlineStr"/>
      <c r="K196" s="2" t="n">
        <v>1961</v>
      </c>
      <c r="L196" s="2" t="inlineStr"/>
      <c r="M196" s="2" t="n">
        <v>1961</v>
      </c>
      <c r="N196" s="2" t="inlineStr">
        <is>
          <t>founding year</t>
        </is>
      </c>
      <c r="O196" s="2" t="inlineStr">
        <is>
          <t>the water manager of the Ridge and the Peace</t>
        </is>
      </c>
      <c r="P196" s="2" t="inlineStr"/>
      <c r="Q196" s="2" t="inlineStr">
        <is>
          <t>Operating; the district reaches Polk and Highlands counties.</t>
        </is>
      </c>
      <c r="R196" s="2" t="inlineStr">
        <is>
          <t>12 September 2026</t>
        </is>
      </c>
      <c r="S196" s="2" t="inlineStr">
        <is>
          <t>High</t>
        </is>
      </c>
      <c r="T196" s="2" t="inlineStr">
        <is>
          <t>SWFH</t>
        </is>
      </c>
      <c r="U196" s="2" t="n">
        <v>1</v>
      </c>
      <c r="V196" s="2" t="n">
        <v>1</v>
      </c>
      <c r="W196" s="2" t="n">
        <v>0</v>
      </c>
      <c r="X196" s="2" t="n">
        <v>0</v>
      </c>
      <c r="Y196" s="2" t="n">
        <v>0</v>
      </c>
      <c r="Z196" s="2" t="inlineStr"/>
      <c r="AA196" s="2" t="inlineStr"/>
      <c r="AB196" s="2" t="inlineStr">
        <is>
          <t>no pin; clustered at its hub region</t>
        </is>
      </c>
      <c r="AC196" s="2" t="inlineStr">
        <is>
          <t>Created by special act in 1961 after Hurricane Donna's floods, the district manages the Peace River and Ridge lake systems the citrus and phosphate economies draw on [SWFH].</t>
        </is>
      </c>
    </row>
    <row r="197">
      <c r="A197" s="2" t="inlineStr">
        <is>
          <t>freezes</t>
        </is>
      </c>
      <c r="B197" s="2" t="inlineStr">
        <is>
          <t>Freezes of 1962 to 1989</t>
        </is>
      </c>
      <c r="C197" s="2" t="inlineStr">
        <is>
          <t>event</t>
        </is>
      </c>
      <c r="D197" s="2" t="inlineStr"/>
      <c r="E197" s="2" t="inlineStr">
        <is>
          <t>Research, extension and industry institutions</t>
        </is>
      </c>
      <c r="F197" s="2" t="inlineStr">
        <is>
          <t>central Florida</t>
        </is>
      </c>
      <c r="G197" s="2" t="inlineStr">
        <is>
          <t>Outside the Heartland</t>
        </is>
      </c>
      <c r="H197" s="2" t="inlineStr"/>
      <c r="I197" s="2" t="inlineStr"/>
      <c r="J197" s="2" t="inlineStr"/>
      <c r="K197" s="2" t="n">
        <v>1962</v>
      </c>
      <c r="L197" s="2" t="n">
        <v>1989</v>
      </c>
      <c r="M197" s="2" t="n">
        <v>1962</v>
      </c>
      <c r="N197" s="2" t="inlineStr">
        <is>
          <t>founding year</t>
        </is>
      </c>
      <c r="O197" s="2" t="inlineStr">
        <is>
          <t>the freezes that finished the move</t>
        </is>
      </c>
      <c r="P197" s="2" t="inlineStr"/>
      <c r="Q197" s="2" t="inlineStr">
        <is>
          <t>Historical turning point.</t>
        </is>
      </c>
      <c r="R197" s="2" t="inlineStr">
        <is>
          <t>12 September 2026</t>
        </is>
      </c>
      <c r="S197" s="2" t="inlineStr">
        <is>
          <t>High</t>
        </is>
      </c>
      <c r="T197" s="2" t="inlineStr">
        <is>
          <t>FDPI FCMFZ ENCD</t>
        </is>
      </c>
      <c r="U197" s="2" t="n">
        <v>2</v>
      </c>
      <c r="V197" s="2" t="n">
        <v>2</v>
      </c>
      <c r="W197" s="2" t="n">
        <v>0.0119</v>
      </c>
      <c r="X197" s="2" t="n">
        <v>0</v>
      </c>
      <c r="Y197" s="2" t="n">
        <v>0.5</v>
      </c>
      <c r="Z197" s="2" t="inlineStr"/>
      <c r="AA197" s="2" t="inlineStr"/>
      <c r="AB197" s="2" t="inlineStr">
        <is>
          <t>no pin; clustered at its hub region</t>
        </is>
      </c>
      <c r="AC197" s="2" t="inlineStr">
        <is>
          <t>The freezes of 1962, 1977, 1983, 1985 and 1989 force commercial citrus south of Interstate 4 into the Ridge and the flatwoods of Hardee and DeSoto; Duda's southwest expansion after the 1980s freezes is one documented company response [FDPI][FCMFZ][ENCD].</t>
        </is>
      </c>
    </row>
    <row r="198">
      <c r="A198" s="2" t="inlineStr">
        <is>
          <t>speckledperch</t>
        </is>
      </c>
      <c r="B198" s="2" t="inlineStr">
        <is>
          <t>Speckled Perch Festival</t>
        </is>
      </c>
      <c r="C198" s="2" t="inlineStr">
        <is>
          <t>event</t>
        </is>
      </c>
      <c r="D198" s="2" t="inlineStr"/>
      <c r="E198" s="2" t="inlineStr">
        <is>
          <t>Research, extension and industry institutions</t>
        </is>
      </c>
      <c r="F198" s="2" t="inlineStr">
        <is>
          <t>Okeechobee, Okeechobee County</t>
        </is>
      </c>
      <c r="G198" s="2" t="inlineStr">
        <is>
          <t>Okeechobee</t>
        </is>
      </c>
      <c r="H198" s="2" t="inlineStr"/>
      <c r="I198" s="2" t="inlineStr"/>
      <c r="J198" s="2" t="inlineStr"/>
      <c r="K198" s="2" t="n">
        <v>1965</v>
      </c>
      <c r="L198" s="2" t="inlineStr"/>
      <c r="M198" s="2" t="n">
        <v>1965</v>
      </c>
      <c r="N198" s="2" t="inlineStr">
        <is>
          <t>founding year</t>
        </is>
      </c>
      <c r="O198" s="2" t="inlineStr">
        <is>
          <t>the lake fishery's festival</t>
        </is>
      </c>
      <c r="P198" s="2" t="inlineStr"/>
      <c r="Q198" s="2" t="inlineStr">
        <is>
          <t>Operating; Okeechobee Main Street runs it on the second weekend of March.</t>
        </is>
      </c>
      <c r="R198" s="2" t="inlineStr">
        <is>
          <t>12 September 2026</t>
        </is>
      </c>
      <c r="S198" s="2" t="inlineStr">
        <is>
          <t>High</t>
        </is>
      </c>
      <c r="T198" s="2" t="inlineStr">
        <is>
          <t>LAM6 OKMS</t>
        </is>
      </c>
      <c r="U198" s="2" t="n">
        <v>1</v>
      </c>
      <c r="V198" s="2" t="n">
        <v>1</v>
      </c>
      <c r="W198" s="2" t="n">
        <v>0</v>
      </c>
      <c r="X198" s="2" t="n">
        <v>0</v>
      </c>
      <c r="Y198" s="2" t="n">
        <v>0</v>
      </c>
      <c r="Z198" s="2" t="inlineStr"/>
      <c r="AA198" s="2" t="inlineStr"/>
      <c r="AB198" s="2" t="inlineStr">
        <is>
          <t>no pin; clustered at its hub region</t>
        </is>
      </c>
      <c r="AC198" s="2" t="inlineStr">
        <is>
          <t>Held annually since 1965 in the height of the tourist season, the festival honors the fishing industry with a parade and fish fry in Flagler Park, the oldest celebration in Okeechobee [LAM6][OKMS].</t>
        </is>
      </c>
    </row>
    <row r="199">
      <c r="A199" s="2" t="inlineStr">
        <is>
          <t>swampcabbage</t>
        </is>
      </c>
      <c r="B199" s="2" t="inlineStr">
        <is>
          <t>Swamp Cabbage Festival</t>
        </is>
      </c>
      <c r="C199" s="2" t="inlineStr">
        <is>
          <t>event</t>
        </is>
      </c>
      <c r="D199" s="2" t="inlineStr"/>
      <c r="E199" s="2" t="inlineStr">
        <is>
          <t>Research, extension and industry institutions</t>
        </is>
      </c>
      <c r="F199" s="2" t="inlineStr">
        <is>
          <t>LaBelle, Hendry County</t>
        </is>
      </c>
      <c r="G199" s="2" t="inlineStr">
        <is>
          <t>The Glades</t>
        </is>
      </c>
      <c r="H199" s="2" t="inlineStr"/>
      <c r="I199" s="2" t="inlineStr"/>
      <c r="J199" s="2" t="inlineStr"/>
      <c r="K199" s="2" t="n">
        <v>1966</v>
      </c>
      <c r="L199" s="2" t="inlineStr"/>
      <c r="M199" s="2" t="n">
        <v>1966</v>
      </c>
      <c r="N199" s="2" t="inlineStr">
        <is>
          <t>founding year</t>
        </is>
      </c>
      <c r="O199" s="2" t="inlineStr">
        <is>
          <t>the river town's festival</t>
        </is>
      </c>
      <c r="P199" s="2" t="inlineStr"/>
      <c r="Q199" s="2" t="inlineStr">
        <is>
          <t>Operating; held the last full weekend of February.</t>
        </is>
      </c>
      <c r="R199" s="2" t="inlineStr">
        <is>
          <t>12 September 2026</t>
        </is>
      </c>
      <c r="S199" s="2" t="inlineStr">
        <is>
          <t>High</t>
        </is>
      </c>
      <c r="T199" s="2" t="inlineStr">
        <is>
          <t>EVSC FRFL WLAB</t>
        </is>
      </c>
      <c r="U199" s="2" t="n">
        <v>1</v>
      </c>
      <c r="V199" s="2" t="n">
        <v>1</v>
      </c>
      <c r="W199" s="2" t="n">
        <v>0</v>
      </c>
      <c r="X199" s="2" t="n">
        <v>0</v>
      </c>
      <c r="Y199" s="2" t="n">
        <v>0</v>
      </c>
      <c r="Z199" s="2" t="inlineStr"/>
      <c r="AA199" s="2" t="inlineStr"/>
      <c r="AB199" s="2" t="inlineStr">
        <is>
          <t>no pin; clustered at its hub region</t>
        </is>
      </c>
      <c r="AC199" s="2" t="inlineStr">
        <is>
          <t>LaBelle celebrates the heart of the cabbage palm, the state tree, with armadillo races and a parade since 1966 [EVSC][FRFL][WLAB].</t>
        </is>
      </c>
    </row>
    <row r="200">
      <c r="A200" s="2" t="inlineStr">
        <is>
          <t>cfrpc</t>
        </is>
      </c>
      <c r="B200" s="2" t="inlineStr">
        <is>
          <t>Central Florida Regional Planning Council</t>
        </is>
      </c>
      <c r="C200" s="2" t="inlineStr">
        <is>
          <t>civic</t>
        </is>
      </c>
      <c r="D200" s="2" t="inlineStr"/>
      <c r="E200" s="2" t="inlineStr">
        <is>
          <t>Research, extension and industry institutions</t>
        </is>
      </c>
      <c r="F200" s="2" t="inlineStr">
        <is>
          <t>Bartow</t>
        </is>
      </c>
      <c r="G200" s="2" t="inlineStr">
        <is>
          <t>Outside the Heartland</t>
        </is>
      </c>
      <c r="H200" s="2" t="inlineStr"/>
      <c r="I200" s="2" t="inlineStr">
        <is>
          <t>publicly verified operating</t>
        </is>
      </c>
      <c r="J200" s="2" t="inlineStr"/>
      <c r="K200" s="2" t="n">
        <v>1974</v>
      </c>
      <c r="L200" s="2" t="inlineStr"/>
      <c r="M200" s="2" t="n">
        <v>1974</v>
      </c>
      <c r="N200" s="2" t="inlineStr">
        <is>
          <t>founding year</t>
        </is>
      </c>
      <c r="O200" s="2" t="inlineStr">
        <is>
          <t>the Heartland's planning council</t>
        </is>
      </c>
      <c r="P200" s="2" t="inlineStr"/>
      <c r="Q200" s="2" t="inlineStr">
        <is>
          <t>Operating; serves DeSoto, Hardee, Highlands, Okeechobee and Polk counties.</t>
        </is>
      </c>
      <c r="R200" s="2" t="inlineStr">
        <is>
          <t>12 September 2026</t>
        </is>
      </c>
      <c r="S200" s="2" t="inlineStr">
        <is>
          <t>High</t>
        </is>
      </c>
      <c r="T200" s="2" t="inlineStr">
        <is>
          <t>CFRPC</t>
        </is>
      </c>
      <c r="U200" s="2" t="n">
        <v>2</v>
      </c>
      <c r="V200" s="2" t="n">
        <v>2</v>
      </c>
      <c r="W200" s="2" t="n">
        <v>0.0411</v>
      </c>
      <c r="X200" s="2" t="n">
        <v>0</v>
      </c>
      <c r="Y200" s="2" t="n">
        <v>0</v>
      </c>
      <c r="Z200" s="2" t="inlineStr"/>
      <c r="AA200" s="2" t="inlineStr"/>
      <c r="AB200" s="2" t="inlineStr">
        <is>
          <t>no pin; clustered at its hub region</t>
        </is>
      </c>
      <c r="AC200" s="2" t="inlineStr">
        <is>
          <t>Created by interlocal agreement in July 1974, the council runs the Heartland Regional TPO, the resiliency coalition and Heartland 2070 [CFRPC].</t>
        </is>
      </c>
    </row>
    <row r="201">
      <c r="A201" s="2" t="inlineStr">
        <is>
          <t>blackgold</t>
        </is>
      </c>
      <c r="B201" s="2" t="inlineStr">
        <is>
          <t>Black Gold Jubilee</t>
        </is>
      </c>
      <c r="C201" s="2" t="inlineStr">
        <is>
          <t>event</t>
        </is>
      </c>
      <c r="D201" s="2" t="inlineStr"/>
      <c r="E201" s="2" t="inlineStr">
        <is>
          <t>Research, extension and industry institutions</t>
        </is>
      </c>
      <c r="F201" s="2" t="inlineStr">
        <is>
          <t>Belle Glade, Palm Beach County</t>
        </is>
      </c>
      <c r="G201" s="2" t="inlineStr">
        <is>
          <t>The Glades</t>
        </is>
      </c>
      <c r="H201" s="2" t="inlineStr"/>
      <c r="I201" s="2" t="inlineStr"/>
      <c r="J201" s="2" t="inlineStr"/>
      <c r="K201" s="2" t="n">
        <v>1978</v>
      </c>
      <c r="L201" s="2" t="inlineStr"/>
      <c r="M201" s="2" t="n">
        <v>1978</v>
      </c>
      <c r="N201" s="2" t="inlineStr">
        <is>
          <t>founding year</t>
        </is>
      </c>
      <c r="O201" s="2" t="inlineStr">
        <is>
          <t>the muck harvest festival</t>
        </is>
      </c>
      <c r="P201" s="2" t="inlineStr"/>
      <c r="Q201" s="2" t="inlineStr">
        <is>
          <t>Operating; the spring jubilee closes a month of community events.</t>
        </is>
      </c>
      <c r="R201" s="2" t="inlineStr">
        <is>
          <t>12 September 2026</t>
        </is>
      </c>
      <c r="S201" s="2" t="inlineStr">
        <is>
          <t>High</t>
        </is>
      </c>
      <c r="T201" s="2" t="inlineStr">
        <is>
          <t>BGJ WBGL</t>
        </is>
      </c>
      <c r="U201" s="2" t="n">
        <v>1</v>
      </c>
      <c r="V201" s="2" t="n">
        <v>1</v>
      </c>
      <c r="W201" s="2" t="n">
        <v>0</v>
      </c>
      <c r="X201" s="2" t="n">
        <v>0</v>
      </c>
      <c r="Y201" s="2" t="n">
        <v>0</v>
      </c>
      <c r="Z201" s="2" t="inlineStr"/>
      <c r="AA201" s="2" t="inlineStr"/>
      <c r="AB201" s="2" t="inlineStr">
        <is>
          <t>no pin; clustered at its hub region</t>
        </is>
      </c>
      <c r="AC201" s="2" t="inlineStr">
        <is>
          <t>First held in 1978 at McDonald Park after the bicentennial celebration, the jubilee honors the soil the city's motto names [BGJ][WBGL].</t>
        </is>
      </c>
    </row>
    <row r="202">
      <c r="A202" s="2" t="inlineStr">
        <is>
          <t>sugarfest</t>
        </is>
      </c>
      <c r="B202" s="2" t="inlineStr">
        <is>
          <t>Clewiston Sugar Festival</t>
        </is>
      </c>
      <c r="C202" s="2" t="inlineStr">
        <is>
          <t>event</t>
        </is>
      </c>
      <c r="D202" s="2" t="inlineStr"/>
      <c r="E202" s="2" t="inlineStr">
        <is>
          <t>Research, extension and industry institutions</t>
        </is>
      </c>
      <c r="F202" s="2" t="inlineStr">
        <is>
          <t>Clewiston, Hendry County</t>
        </is>
      </c>
      <c r="G202" s="2" t="inlineStr">
        <is>
          <t>The Glades</t>
        </is>
      </c>
      <c r="H202" s="2" t="inlineStr"/>
      <c r="I202" s="2" t="inlineStr"/>
      <c r="J202" s="2" t="inlineStr"/>
      <c r="K202" s="2" t="n">
        <v>1986</v>
      </c>
      <c r="L202" s="2" t="inlineStr"/>
      <c r="M202" s="2" t="n">
        <v>1986</v>
      </c>
      <c r="N202" s="2" t="inlineStr">
        <is>
          <t>founding year</t>
        </is>
      </c>
      <c r="O202" s="2" t="inlineStr">
        <is>
          <t>the harvest party</t>
        </is>
      </c>
      <c r="P202" s="2" t="inlineStr"/>
      <c r="Q202" s="2" t="inlineStr">
        <is>
          <t>Operating; recent editions draw crowds near 23,000, as the city reports.</t>
        </is>
      </c>
      <c r="R202" s="2" t="inlineStr">
        <is>
          <t>12 September 2026</t>
        </is>
      </c>
      <c r="S202" s="2" t="inlineStr">
        <is>
          <t>High</t>
        </is>
      </c>
      <c r="T202" s="2" t="inlineStr">
        <is>
          <t>SCFH SCGCH</t>
        </is>
      </c>
      <c r="U202" s="2" t="n">
        <v>2</v>
      </c>
      <c r="V202" s="2" t="n">
        <v>2</v>
      </c>
      <c r="W202" s="2" t="n">
        <v>0</v>
      </c>
      <c r="X202" s="2" t="n">
        <v>0</v>
      </c>
      <c r="Y202" s="2" t="n">
        <v>0</v>
      </c>
      <c r="Z202" s="2" t="inlineStr"/>
      <c r="AA202" s="2" t="inlineStr"/>
      <c r="AB202" s="2" t="inlineStr">
        <is>
          <t>no pin; clustered at its hub region</t>
        </is>
      </c>
      <c r="AC202" s="2" t="inlineStr">
        <is>
          <t>The festival descends from the 1930s company barbecues held in April when the mill went down after the last carload of cane, revived citywide by the merchant association in 1986 [SCFH].</t>
        </is>
      </c>
    </row>
    <row r="203">
      <c r="A203" s="2" t="inlineStr">
        <is>
          <t>fdep</t>
        </is>
      </c>
      <c r="B203" s="2" t="inlineStr">
        <is>
          <t>Florida Department of Environmental Protection</t>
        </is>
      </c>
      <c r="C203" s="2" t="inlineStr">
        <is>
          <t>civic</t>
        </is>
      </c>
      <c r="D203" s="2" t="inlineStr"/>
      <c r="E203" s="2" t="inlineStr">
        <is>
          <t>Research, extension and industry institutions</t>
        </is>
      </c>
      <c r="F203" s="2" t="inlineStr">
        <is>
          <t>Tallahassee</t>
        </is>
      </c>
      <c r="G203" s="2" t="inlineStr">
        <is>
          <t>Outside the Heartland</t>
        </is>
      </c>
      <c r="H203" s="2" t="inlineStr"/>
      <c r="I203" s="2" t="inlineStr">
        <is>
          <t>publicly verified operating</t>
        </is>
      </c>
      <c r="J203" s="2" t="inlineStr"/>
      <c r="K203" s="2" t="n"/>
      <c r="L203" s="2" t="inlineStr"/>
      <c r="M203" s="2" t="n">
        <v>1987</v>
      </c>
      <c r="N203" s="2" t="inlineStr">
        <is>
          <t>first documented year on the map; founding year not recorded</t>
        </is>
      </c>
      <c r="O203" s="2" t="inlineStr">
        <is>
          <t>the nutrient regulator</t>
        </is>
      </c>
      <c r="P203" s="2" t="inlineStr"/>
      <c r="Q203" s="2" t="inlineStr">
        <is>
          <t>Operating; its basin management action plans bind agriculture across the lake watershed.</t>
        </is>
      </c>
      <c r="R203" s="2" t="inlineStr">
        <is>
          <t>12 September 2026</t>
        </is>
      </c>
      <c r="S203" s="2" t="inlineStr">
        <is>
          <t>High</t>
        </is>
      </c>
      <c r="T203" s="2" t="inlineStr">
        <is>
          <t>DEPBMAP DEPBH</t>
        </is>
      </c>
      <c r="U203" s="2" t="n">
        <v>3</v>
      </c>
      <c r="V203" s="2" t="n">
        <v>3</v>
      </c>
      <c r="W203" s="2" t="n">
        <v>0.008500000000000001</v>
      </c>
      <c r="X203" s="2" t="n">
        <v>0</v>
      </c>
      <c r="Y203" s="2" t="n">
        <v>0</v>
      </c>
      <c r="Z203" s="2" t="inlineStr"/>
      <c r="AA203" s="2" t="inlineStr"/>
      <c r="AB203" s="2" t="inlineStr">
        <is>
          <t>no pin; clustered at its hub region</t>
        </is>
      </c>
      <c r="AC203" s="2" t="inlineStr">
        <is>
          <t>The department's legally binding BMAPs govern phosphorus across the Northern Everglades watersheds, and its Florida Forever program holds the region's conservation projects; it enters the map at the era its record here documents [DEPBMAP][DEPBH].</t>
        </is>
      </c>
    </row>
    <row r="204">
      <c r="A204" s="2" t="inlineStr">
        <is>
          <t>caladiumfest</t>
        </is>
      </c>
      <c r="B204" s="2" t="inlineStr">
        <is>
          <t>Lake Placid Caladium Festival</t>
        </is>
      </c>
      <c r="C204" s="2" t="inlineStr">
        <is>
          <t>event</t>
        </is>
      </c>
      <c r="D204" s="2" t="inlineStr"/>
      <c r="E204" s="2" t="inlineStr">
        <is>
          <t>Research, extension and industry institutions</t>
        </is>
      </c>
      <c r="F204" s="2" t="inlineStr">
        <is>
          <t>Lake Placid, Highlands County</t>
        </is>
      </c>
      <c r="G204" s="2" t="inlineStr">
        <is>
          <t>The Ridge</t>
        </is>
      </c>
      <c r="H204" s="2" t="inlineStr"/>
      <c r="I204" s="2" t="inlineStr"/>
      <c r="J204" s="2" t="inlineStr"/>
      <c r="K204" s="2" t="n">
        <v>1990</v>
      </c>
      <c r="L204" s="2" t="inlineStr"/>
      <c r="M204" s="2" t="n">
        <v>1990</v>
      </c>
      <c r="N204" s="2" t="inlineStr">
        <is>
          <t>founding year</t>
        </is>
      </c>
      <c r="O204" s="2" t="inlineStr">
        <is>
          <t>the bulb capital's festival</t>
        </is>
      </c>
      <c r="P204" s="2" t="inlineStr"/>
      <c r="Q204" s="2" t="inlineStr">
        <is>
          <t>Operating; the late July festival runs with field bus tours under the chamber of commerce.</t>
        </is>
      </c>
      <c r="R204" s="2" t="inlineStr">
        <is>
          <t>12 September 2026</t>
        </is>
      </c>
      <c r="S204" s="2" t="inlineStr">
        <is>
          <t>High</t>
        </is>
      </c>
      <c r="T204" s="2" t="inlineStr">
        <is>
          <t>CALH CFAN3 WLP</t>
        </is>
      </c>
      <c r="U204" s="2" t="n">
        <v>3</v>
      </c>
      <c r="V204" s="2" t="n">
        <v>3</v>
      </c>
      <c r="W204" s="2" t="n">
        <v>0.007900000000000001</v>
      </c>
      <c r="X204" s="2" t="n">
        <v>0.0001</v>
      </c>
      <c r="Y204" s="2" t="n">
        <v>0</v>
      </c>
      <c r="Z204" s="2" t="inlineStr"/>
      <c r="AA204" s="2" t="inlineStr"/>
      <c r="AB204" s="2" t="inlineStr">
        <is>
          <t>no pin; clustered at its hub region</t>
        </is>
      </c>
      <c r="AC204" s="2" t="inlineStr">
        <is>
          <t>Two competing grower families organize the first festival in 1990, Carolyn Phypers of Happiness Farms and Dot Bates of Bates Sons and Daughters, from an idea by Doris Gentry [CALH][CFAN3].</t>
        </is>
      </c>
    </row>
    <row r="205">
      <c r="A205" s="2" t="inlineStr">
        <is>
          <t>crackertrail</t>
        </is>
      </c>
      <c r="B205" s="2" t="inlineStr">
        <is>
          <t>Florida Cracker Trail ride</t>
        </is>
      </c>
      <c r="C205" s="2" t="inlineStr">
        <is>
          <t>event</t>
        </is>
      </c>
      <c r="D205" s="2" t="inlineStr"/>
      <c r="E205" s="2" t="inlineStr">
        <is>
          <t>Research, extension and industry institutions</t>
        </is>
      </c>
      <c r="F205" s="2" t="inlineStr">
        <is>
          <t>Bradenton to Fort Pierce</t>
        </is>
      </c>
      <c r="G205" s="2" t="inlineStr">
        <is>
          <t>Peace River valley</t>
        </is>
      </c>
      <c r="H205" s="2" t="inlineStr"/>
      <c r="I205" s="2" t="inlineStr"/>
      <c r="J205" s="2" t="inlineStr"/>
      <c r="K205" s="2" t="n"/>
      <c r="L205" s="2" t="inlineStr"/>
      <c r="M205" s="2" t="n">
        <v>2000</v>
      </c>
      <c r="N205" s="2" t="inlineStr">
        <is>
          <t>first documented year on the map; founding year not recorded</t>
        </is>
      </c>
      <c r="O205" s="2" t="inlineStr">
        <is>
          <t>the drive remembered</t>
        </is>
      </c>
      <c r="P205" s="2" t="inlineStr"/>
      <c r="Q205" s="2" t="inlineStr">
        <is>
          <t>Operating; the ride crosses Hardee, Highlands and Okeechobee counties each February.</t>
        </is>
      </c>
      <c r="R205" s="2" t="inlineStr">
        <is>
          <t>12 September 2026</t>
        </is>
      </c>
      <c r="S205" s="2" t="inlineStr">
        <is>
          <t>High</t>
        </is>
      </c>
      <c r="T205" s="2" t="inlineStr">
        <is>
          <t>WCTR HERCT LONCT</t>
        </is>
      </c>
      <c r="U205" s="2" t="n">
        <v>3</v>
      </c>
      <c r="V205" s="2" t="n">
        <v>3</v>
      </c>
      <c r="W205" s="2" t="n">
        <v>0.0184</v>
      </c>
      <c r="X205" s="2" t="n">
        <v>0</v>
      </c>
      <c r="Y205" s="2" t="n">
        <v>0.3333</v>
      </c>
      <c r="Z205" s="2" t="inlineStr"/>
      <c r="AA205" s="2" t="inlineStr"/>
      <c r="AB205" s="2" t="inlineStr">
        <is>
          <t>no pin; clustered at its hub region</t>
        </is>
      </c>
      <c r="AC205" s="2" t="inlineStr">
        <is>
          <t>The annual 120 mile ride follows the historic cattle route in the last full week of February; the trail wins Community Millennium Trail designation in 2000 [WCTR][HERCT][LONCT]. It enters the map at the era the record documents the annual ride.</t>
        </is>
      </c>
    </row>
    <row r="206">
      <c r="A206" s="2" t="inlineStr">
        <is>
          <t>gcrec</t>
        </is>
      </c>
      <c r="B206" s="2" t="inlineStr">
        <is>
          <t>UF/IFAS Gulf Coast Research and Education Center</t>
        </is>
      </c>
      <c r="C206" s="2" t="inlineStr">
        <is>
          <t>civic</t>
        </is>
      </c>
      <c r="D206" s="2" t="inlineStr"/>
      <c r="E206" s="2" t="inlineStr">
        <is>
          <t>Research, extension and industry institutions</t>
        </is>
      </c>
      <c r="F206" s="2" t="inlineStr">
        <is>
          <t>Balm, Hillsborough County</t>
        </is>
      </c>
      <c r="G206" s="2" t="inlineStr">
        <is>
          <t>Outside the Heartland</t>
        </is>
      </c>
      <c r="H206" s="2" t="inlineStr"/>
      <c r="I206" s="2" t="inlineStr">
        <is>
          <t>publicly verified operating</t>
        </is>
      </c>
      <c r="J206" s="2" t="inlineStr"/>
      <c r="K206" s="2" t="n"/>
      <c r="L206" s="2" t="inlineStr"/>
      <c r="M206" s="2" t="n">
        <v>2005</v>
      </c>
      <c r="N206" s="2" t="inlineStr">
        <is>
          <t>first documented year on the map; founding year not recorded</t>
        </is>
      </c>
      <c r="O206" s="2" t="inlineStr">
        <is>
          <t>home of the caladium breeding program</t>
        </is>
      </c>
      <c r="P206" s="2" t="inlineStr"/>
      <c r="Q206" s="2" t="inlineStr">
        <is>
          <t>Operating; the program reaches its 50th and 51st cultivars in 2024 reporting.</t>
        </is>
      </c>
      <c r="R206" s="2" t="inlineStr">
        <is>
          <t>12 September 2026</t>
        </is>
      </c>
      <c r="S206" s="2" t="inlineStr">
        <is>
          <t>High</t>
        </is>
      </c>
      <c r="T206" s="2" t="inlineStr">
        <is>
          <t>GHM MAC</t>
        </is>
      </c>
      <c r="U206" s="2" t="n">
        <v>3</v>
      </c>
      <c r="V206" s="2" t="n">
        <v>3</v>
      </c>
      <c r="W206" s="2" t="n">
        <v>0.0089</v>
      </c>
      <c r="X206" s="2" t="n">
        <v>0</v>
      </c>
      <c r="Y206" s="2" t="n">
        <v>0.3333</v>
      </c>
      <c r="Z206" s="2" t="inlineStr"/>
      <c r="AA206" s="2" t="inlineStr"/>
      <c r="AB206" s="2" t="inlineStr">
        <is>
          <t>no pin; clustered at its hub region</t>
        </is>
      </c>
      <c r="AC206" s="2" t="inlineStr">
        <is>
          <t>The center's ornamental breeding program supplies the disease resistant varieties the Lake Placid farms grow; it enters the map at the era its documented program record reaches [GHM][MAC].</t>
        </is>
      </c>
    </row>
    <row r="207">
      <c r="A207" s="2" t="inlineStr">
        <is>
          <t>fws</t>
        </is>
      </c>
      <c r="B207" s="2" t="inlineStr">
        <is>
          <t>US Fish and Wildlife Service</t>
        </is>
      </c>
      <c r="C207" s="2" t="inlineStr">
        <is>
          <t>civic</t>
        </is>
      </c>
      <c r="D207" s="2" t="inlineStr"/>
      <c r="E207" s="2" t="inlineStr">
        <is>
          <t>Research, extension and industry institutions</t>
        </is>
      </c>
      <c r="F207" s="2" t="inlineStr">
        <is>
          <t>the Everglades Headwaters footprint and the Hendry conservation banks</t>
        </is>
      </c>
      <c r="G207" s="2" t="inlineStr">
        <is>
          <t>The Ridge</t>
        </is>
      </c>
      <c r="H207" s="2" t="inlineStr"/>
      <c r="I207" s="2" t="inlineStr">
        <is>
          <t>publicly verified operating</t>
        </is>
      </c>
      <c r="J207" s="2" t="inlineStr"/>
      <c r="K207" s="2" t="n"/>
      <c r="L207" s="2" t="inlineStr"/>
      <c r="M207" s="2" t="n">
        <v>2007</v>
      </c>
      <c r="N207" s="2" t="inlineStr">
        <is>
          <t>first documented year on the map; founding year not recorded</t>
        </is>
      </c>
      <c r="O207" s="2" t="inlineStr">
        <is>
          <t>the federal easement holder on the Ridge</t>
        </is>
      </c>
      <c r="P207" s="2" t="inlineStr"/>
      <c r="Q207" s="2" t="inlineStr">
        <is>
          <t>Operating; holds the 2025 easement over the former Lykes grove at Lake Placid.</t>
        </is>
      </c>
      <c r="R207" s="2" t="inlineStr">
        <is>
          <t>12 September 2026</t>
        </is>
      </c>
      <c r="S207" s="2" t="inlineStr">
        <is>
          <t>Medium</t>
        </is>
      </c>
      <c r="T207" s="2" t="inlineStr">
        <is>
          <t>HNSLP</t>
        </is>
      </c>
      <c r="U207" s="2" t="n">
        <v>2</v>
      </c>
      <c r="V207" s="2" t="n">
        <v>2</v>
      </c>
      <c r="W207" s="2" t="n">
        <v>0.0081</v>
      </c>
      <c r="X207" s="2" t="n">
        <v>0</v>
      </c>
      <c r="Y207" s="2" t="n">
        <v>0</v>
      </c>
      <c r="Z207" s="2" t="inlineStr"/>
      <c r="AA207" s="2" t="inlineStr"/>
      <c r="AB207" s="2" t="inlineStr">
        <is>
          <t>no pin; clustered at its hub region</t>
        </is>
      </c>
      <c r="AC207" s="2" t="inlineStr">
        <is>
          <t>The agency's Everglades Headwaters footprint reaches the Lake Wales Ridge, where it takes the 135 acre former grove easement in 2025 [HNSLP]. It enters the map at the refuge era its record documents.</t>
        </is>
      </c>
    </row>
    <row r="208">
      <c r="A208" s="2" t="inlineStr">
        <is>
          <t>sourorange</t>
        </is>
      </c>
      <c r="B208" s="2" t="inlineStr">
        <is>
          <t>Sour Orange Festival</t>
        </is>
      </c>
      <c r="C208" s="2" t="inlineStr">
        <is>
          <t>event</t>
        </is>
      </c>
      <c r="D208" s="2" t="inlineStr"/>
      <c r="E208" s="2" t="inlineStr">
        <is>
          <t>Research, extension and industry institutions</t>
        </is>
      </c>
      <c r="F208" s="2" t="inlineStr">
        <is>
          <t>Lakeport, Glades County</t>
        </is>
      </c>
      <c r="G208" s="2" t="inlineStr">
        <is>
          <t>The Glades</t>
        </is>
      </c>
      <c r="H208" s="2" t="inlineStr"/>
      <c r="I208" s="2" t="inlineStr"/>
      <c r="J208" s="2" t="inlineStr"/>
      <c r="K208" s="2" t="n">
        <v>2010</v>
      </c>
      <c r="L208" s="2" t="inlineStr"/>
      <c r="M208" s="2" t="n">
        <v>2010</v>
      </c>
      <c r="N208" s="2" t="inlineStr">
        <is>
          <t>first documented year on the map; founding year not recorded</t>
        </is>
      </c>
      <c r="O208" s="2" t="inlineStr">
        <is>
          <t>the winter fixture of the lake's west side</t>
        </is>
      </c>
      <c r="P208" s="2" t="inlineStr"/>
      <c r="Q208" s="2" t="inlineStr">
        <is>
          <t>Operating; the third Saturday in January.</t>
        </is>
      </c>
      <c r="R208" s="2" t="inlineStr">
        <is>
          <t>12 September 2026</t>
        </is>
      </c>
      <c r="S208" s="2" t="inlineStr">
        <is>
          <t>High</t>
        </is>
      </c>
      <c r="T208" s="2" t="inlineStr">
        <is>
          <t>VG SWFO</t>
        </is>
      </c>
      <c r="U208" s="2" t="n">
        <v>1</v>
      </c>
      <c r="V208" s="2" t="n">
        <v>1</v>
      </c>
      <c r="W208" s="2" t="n">
        <v>0</v>
      </c>
      <c r="X208" s="2" t="n">
        <v>0</v>
      </c>
      <c r="Y208" s="2" t="n">
        <v>0</v>
      </c>
      <c r="Z208" s="2" t="inlineStr"/>
      <c r="AA208" s="2" t="inlineStr"/>
      <c r="AB208" s="2" t="inlineStr">
        <is>
          <t>no pin; clustered at its hub region</t>
        </is>
      </c>
      <c r="AC208" s="2" t="inlineStr">
        <is>
          <t>Lakeport hosts the festival famous for sour orange pie; it is documented as a running event by 2010 and enters the map at that year [VG][SWFO].</t>
        </is>
      </c>
    </row>
    <row r="209">
      <c r="A209" s="2" t="inlineStr">
        <is>
          <t>nicodemus</t>
        </is>
      </c>
      <c r="B209" s="2" t="inlineStr">
        <is>
          <t>Nicodemus Slough water project</t>
        </is>
      </c>
      <c r="C209" s="2" t="inlineStr">
        <is>
          <t>civic</t>
        </is>
      </c>
      <c r="D209" s="2" t="inlineStr"/>
      <c r="E209" s="2" t="inlineStr">
        <is>
          <t>Research, extension and industry institutions</t>
        </is>
      </c>
      <c r="F209" s="2" t="inlineStr">
        <is>
          <t>near Moore Haven, Glades County</t>
        </is>
      </c>
      <c r="G209" s="2" t="inlineStr">
        <is>
          <t>The Glades</t>
        </is>
      </c>
      <c r="H209" s="2" t="inlineStr"/>
      <c r="I209" s="2" t="inlineStr">
        <is>
          <t>publicly verified operating</t>
        </is>
      </c>
      <c r="J209" s="2" t="inlineStr"/>
      <c r="K209" s="2" t="n">
        <v>2014</v>
      </c>
      <c r="L209" s="2" t="inlineStr"/>
      <c r="M209" s="2" t="n">
        <v>2014</v>
      </c>
      <c r="N209" s="2" t="inlineStr">
        <is>
          <t>founding year</t>
        </is>
      </c>
      <c r="O209" s="2" t="inlineStr">
        <is>
          <t>water storage on ranch land</t>
        </is>
      </c>
      <c r="P209" s="2" t="inlineStr"/>
      <c r="Q209" s="2" t="inlineStr">
        <is>
          <t>Operating; stores up to 34,000 acre feet on 15,858 acres of eastern Glades County.</t>
        </is>
      </c>
      <c r="R209" s="2" t="inlineStr">
        <is>
          <t>12 September 2026</t>
        </is>
      </c>
      <c r="S209" s="2" t="inlineStr">
        <is>
          <t>High</t>
        </is>
      </c>
      <c r="T209" s="2" t="inlineStr">
        <is>
          <t>LYKN SFWMDN</t>
        </is>
      </c>
      <c r="U209" s="2" t="n">
        <v>2</v>
      </c>
      <c r="V209" s="2" t="n">
        <v>2</v>
      </c>
      <c r="W209" s="2" t="n">
        <v>0.012</v>
      </c>
      <c r="X209" s="2" t="n">
        <v>0</v>
      </c>
      <c r="Y209" s="2" t="n">
        <v>0.5</v>
      </c>
      <c r="Z209" s="2" t="inlineStr"/>
      <c r="AA209" s="2" t="inlineStr"/>
      <c r="AB209" s="2" t="inlineStr">
        <is>
          <t>no pin; clustered at its hub region</t>
        </is>
      </c>
      <c r="AC209" s="2" t="inlineStr">
        <is>
          <t>The dispersed water management project on Lykes land begins operating in late 2014, reducing high water discharges from the lake and cutting phosphorus loads [LYKN][SFWMDN].</t>
        </is>
      </c>
    </row>
    <row r="210">
      <c r="A210" s="2" t="inlineStr">
        <is>
          <t>fhero</t>
        </is>
      </c>
      <c r="B210" s="2" t="inlineStr">
        <is>
          <t>Florida Heartland Economic Region of Opportunity</t>
        </is>
      </c>
      <c r="C210" s="2" t="inlineStr">
        <is>
          <t>organisation</t>
        </is>
      </c>
      <c r="D210" s="2" t="inlineStr"/>
      <c r="E210" s="2" t="inlineStr">
        <is>
          <t>Research, extension and industry institutions</t>
        </is>
      </c>
      <c r="F210" s="2" t="inlineStr">
        <is>
          <t>Okeechobee</t>
        </is>
      </c>
      <c r="G210" s="2" t="inlineStr">
        <is>
          <t>Okeechobee</t>
        </is>
      </c>
      <c r="H210" s="2" t="inlineStr"/>
      <c r="I210" s="2" t="inlineStr">
        <is>
          <t>publicly verified operating</t>
        </is>
      </c>
      <c r="J210" s="2" t="inlineStr"/>
      <c r="K210" s="2" t="n">
        <v>2016</v>
      </c>
      <c r="L210" s="2" t="inlineStr"/>
      <c r="M210" s="2" t="n">
        <v>2016</v>
      </c>
      <c r="N210" s="2" t="inlineStr">
        <is>
          <t>first documented year on the map; founding year not recorded</t>
        </is>
      </c>
      <c r="O210" s="2" t="inlineStr">
        <is>
          <t>the region's own economic development voice</t>
        </is>
      </c>
      <c r="P210" s="2" t="inlineStr"/>
      <c r="Q210" s="2" t="inlineStr">
        <is>
          <t>Operating; markets the six counties and the Glades cities as the South Central Rural Area of Opportunity.</t>
        </is>
      </c>
      <c r="R210" s="2" t="inlineStr">
        <is>
          <t>12 September 2026</t>
        </is>
      </c>
      <c r="S210" s="2" t="inlineStr">
        <is>
          <t>High</t>
        </is>
      </c>
      <c r="T210" s="2" t="inlineStr">
        <is>
          <t>FHERO CIQF FREDA FS288 SSMAG</t>
        </is>
      </c>
      <c r="U210" s="2" t="n">
        <v>3</v>
      </c>
      <c r="V210" s="2" t="n">
        <v>3</v>
      </c>
      <c r="W210" s="2" t="n">
        <v>0.06320000000000001</v>
      </c>
      <c r="X210" s="2" t="n">
        <v>0.0194</v>
      </c>
      <c r="Y210" s="2" t="n">
        <v>0.3333</v>
      </c>
      <c r="Z210" s="2" t="inlineStr"/>
      <c r="AA210" s="2" t="inlineStr"/>
      <c r="AB210" s="2" t="inlineStr">
        <is>
          <t>no pin; clustered at its hub region</t>
        </is>
      </c>
      <c r="AC210" s="2" t="inlineStr">
        <is>
          <t>The successor to Florida's Heartland REDI registers from Okeechobee and represents the region under the state's rural area of opportunity statute, covering DeSoto, Glades, Hardee, Hendry, Highlands and Okeechobee counties plus Belle Glade, Pahokee, South Bay and Immokalee [FHERO][CIQF][FREDA][FS288]. It enters the map at its documented registration era [CIQF].</t>
        </is>
      </c>
    </row>
    <row r="211">
      <c r="A211" s="2" t="inlineStr">
        <is>
          <t>brightonvalley</t>
        </is>
      </c>
      <c r="B211" s="2" t="inlineStr">
        <is>
          <t>Brighton Valley water project</t>
        </is>
      </c>
      <c r="C211" s="2" t="inlineStr">
        <is>
          <t>civic</t>
        </is>
      </c>
      <c r="D211" s="2" t="inlineStr"/>
      <c r="E211" s="2" t="inlineStr">
        <is>
          <t>Research, extension and industry institutions</t>
        </is>
      </c>
      <c r="F211" s="2" t="inlineStr">
        <is>
          <t>Brighton area, Glades County</t>
        </is>
      </c>
      <c r="G211" s="2" t="inlineStr">
        <is>
          <t>The Glades</t>
        </is>
      </c>
      <c r="H211" s="2" t="inlineStr"/>
      <c r="I211" s="2" t="inlineStr">
        <is>
          <t>publicly verified operating</t>
        </is>
      </c>
      <c r="J211" s="2" t="inlineStr"/>
      <c r="K211" s="2" t="n">
        <v>2020</v>
      </c>
      <c r="L211" s="2" t="inlineStr"/>
      <c r="M211" s="2" t="n">
        <v>2020</v>
      </c>
      <c r="N211" s="2" t="inlineStr">
        <is>
          <t>founding year</t>
        </is>
      </c>
      <c r="O211" s="2" t="inlineStr">
        <is>
          <t>stormwater storage on the ranch</t>
        </is>
      </c>
      <c r="P211" s="2" t="inlineStr"/>
      <c r="Q211" s="2" t="inlineStr">
        <is>
          <t>Operating; manages about 95,000 acre feet of stormwater a year on 8,143 acres.</t>
        </is>
      </c>
      <c r="R211" s="2" t="inlineStr">
        <is>
          <t>12 September 2026</t>
        </is>
      </c>
      <c r="S211" s="2" t="inlineStr">
        <is>
          <t>High</t>
        </is>
      </c>
      <c r="T211" s="2" t="inlineStr">
        <is>
          <t>LYKB</t>
        </is>
      </c>
      <c r="U211" s="2" t="n">
        <v>2</v>
      </c>
      <c r="V211" s="2" t="n">
        <v>2</v>
      </c>
      <c r="W211" s="2" t="n">
        <v>0.012</v>
      </c>
      <c r="X211" s="2" t="n">
        <v>0</v>
      </c>
      <c r="Y211" s="2" t="n">
        <v>0.5</v>
      </c>
      <c r="Z211" s="2" t="inlineStr"/>
      <c r="AA211" s="2" t="inlineStr"/>
      <c r="AB211" s="2" t="inlineStr">
        <is>
          <t>no pin; clustered at its hub region</t>
        </is>
      </c>
      <c r="AC211" s="2" t="inlineStr">
        <is>
          <t>The second large water project on Lykes Ranch commences operations in April 2020 in the Indian Prairie and Lake Istokpoga sub watershed, a partnership with the water management district [LYKB].</t>
        </is>
      </c>
    </row>
    <row r="212">
      <c r="A212" s="2" t="inlineStr">
        <is>
          <t>usdanass</t>
        </is>
      </c>
      <c r="B212" s="2" t="inlineStr">
        <is>
          <t>USDA and the National Agricultural Statistics Service</t>
        </is>
      </c>
      <c r="C212" s="2" t="inlineStr">
        <is>
          <t>civic</t>
        </is>
      </c>
      <c r="D212" s="2" t="inlineStr"/>
      <c r="E212" s="2" t="inlineStr">
        <is>
          <t>Research, extension and industry institutions</t>
        </is>
      </c>
      <c r="F212" s="2" t="inlineStr">
        <is>
          <t>Washington</t>
        </is>
      </c>
      <c r="G212" s="2" t="inlineStr">
        <is>
          <t>Outside Florida</t>
        </is>
      </c>
      <c r="H212" s="2" t="inlineStr"/>
      <c r="I212" s="2" t="inlineStr">
        <is>
          <t>publicly verified operating</t>
        </is>
      </c>
      <c r="J212" s="2" t="inlineStr"/>
      <c r="K212" s="2" t="n"/>
      <c r="L212" s="2" t="inlineStr"/>
      <c r="M212" s="2" t="n">
        <v>2022</v>
      </c>
      <c r="N212" s="2" t="inlineStr">
        <is>
          <t>first documented year on the map; founding year not recorded</t>
        </is>
      </c>
      <c r="O212" s="2" t="inlineStr">
        <is>
          <t>the counters of record</t>
        </is>
      </c>
      <c r="P212" s="2" t="inlineStr"/>
      <c r="Q212" s="2" t="inlineStr">
        <is>
          <t>Operating; the Census of Agriculture and the citrus inventory are the region's independent checks.</t>
        </is>
      </c>
      <c r="R212" s="2" t="inlineStr">
        <is>
          <t>12 September 2026</t>
        </is>
      </c>
      <c r="S212" s="2" t="inlineStr">
        <is>
          <t>High</t>
        </is>
      </c>
      <c r="T212" s="2" t="inlineStr">
        <is>
          <t>NASSFL AGCFL NASS24 AGC22 CDL</t>
        </is>
      </c>
      <c r="U212" s="2" t="n">
        <v>2</v>
      </c>
      <c r="V212" s="2" t="n">
        <v>2</v>
      </c>
      <c r="W212" s="2" t="n">
        <v>0.0003</v>
      </c>
      <c r="X212" s="2" t="n">
        <v>0</v>
      </c>
      <c r="Y212" s="2" t="n">
        <v>0.5</v>
      </c>
      <c r="Z212" s="2" t="inlineStr"/>
      <c r="AA212" s="2" t="inlineStr"/>
      <c r="AB212" s="2" t="inlineStr">
        <is>
          <t>no pin; clustered at its hub region</t>
        </is>
      </c>
      <c r="AC212" s="2" t="inlineStr">
        <is>
          <t>The Florida field office publishes the county profiles, the citrus forecasts and the Commercial Citrus Inventory the module reconciles its parcel figures against [NASSFL][NASS24][AGC22]. It enters the map at the era of its documented Heartland series.</t>
        </is>
      </c>
    </row>
    <row r="213">
      <c r="A213" s="2" t="inlineStr">
        <is>
          <t>fbga</t>
        </is>
      </c>
      <c r="B213" s="2" t="inlineStr">
        <is>
          <t>Florida Blueberry Growers Association</t>
        </is>
      </c>
      <c r="C213" s="2" t="inlineStr">
        <is>
          <t>organisation</t>
        </is>
      </c>
      <c r="D213" s="2" t="inlineStr"/>
      <c r="E213" s="2" t="inlineStr">
        <is>
          <t>Research, extension and industry institutions</t>
        </is>
      </c>
      <c r="F213" s="2" t="inlineStr">
        <is>
          <t>statewide</t>
        </is>
      </c>
      <c r="G213" s="2" t="inlineStr">
        <is>
          <t>Outside the Heartland</t>
        </is>
      </c>
      <c r="H213" s="2" t="inlineStr"/>
      <c r="I213" s="2" t="inlineStr">
        <is>
          <t>publicly verified operating</t>
        </is>
      </c>
      <c r="J213" s="2" t="inlineStr"/>
      <c r="K213" s="2" t="n"/>
      <c r="L213" s="2" t="inlineStr"/>
      <c r="M213" s="2" t="n">
        <v>2023</v>
      </c>
      <c r="N213" s="2" t="inlineStr">
        <is>
          <t>first documented year on the map; founding year not recorded</t>
        </is>
      </c>
      <c r="O213" s="2" t="inlineStr">
        <is>
          <t>the blueberry growers' association</t>
        </is>
      </c>
      <c r="P213" s="2" t="inlineStr"/>
      <c r="Q213" s="2" t="inlineStr">
        <is>
          <t>Operating; the south central district holds about a quarter of state blueberry acreage.</t>
        </is>
      </c>
      <c r="R213" s="2" t="inlineStr">
        <is>
          <t>12 September 2026</t>
        </is>
      </c>
      <c r="S213" s="2" t="inlineStr">
        <is>
          <t>High</t>
        </is>
      </c>
      <c r="T213" s="2" t="inlineStr">
        <is>
          <t>FBGA EDISB</t>
        </is>
      </c>
      <c r="U213" s="2" t="n">
        <v>1</v>
      </c>
      <c r="V213" s="2" t="n">
        <v>1</v>
      </c>
      <c r="W213" s="2" t="n">
        <v>0</v>
      </c>
      <c r="X213" s="2" t="n">
        <v>0</v>
      </c>
      <c r="Y213" s="2" t="n">
        <v>0</v>
      </c>
      <c r="Z213" s="2" t="inlineStr"/>
      <c r="AA213" s="2" t="inlineStr"/>
      <c r="AB213" s="2" t="inlineStr">
        <is>
          <t>no pin; clustered at its hub region</t>
        </is>
      </c>
      <c r="AC213" s="2" t="inlineStr">
        <is>
          <t>The association serves growers in a district that includes Highlands, Hardee and DeSoto counties and holds its 2023 grower meeting at the Hardee County extension office; it enters the map at the era its record here documents [FBGA][EDISB].</t>
        </is>
      </c>
    </row>
    <row r="214">
      <c r="A214" s="2" t="inlineStr">
        <is>
          <t>watermelonfest</t>
        </is>
      </c>
      <c r="B214" s="2" t="inlineStr">
        <is>
          <t>DeSoto County Watermelon Festival</t>
        </is>
      </c>
      <c r="C214" s="2" t="inlineStr">
        <is>
          <t>event</t>
        </is>
      </c>
      <c r="D214" s="2" t="inlineStr"/>
      <c r="E214" s="2" t="inlineStr">
        <is>
          <t>Research, extension and industry institutions</t>
        </is>
      </c>
      <c r="F214" s="2" t="inlineStr">
        <is>
          <t>Arcadia, DeSoto County</t>
        </is>
      </c>
      <c r="G214" s="2" t="inlineStr">
        <is>
          <t>Peace River valley</t>
        </is>
      </c>
      <c r="H214" s="2" t="inlineStr"/>
      <c r="I214" s="2" t="inlineStr"/>
      <c r="J214" s="2" t="inlineStr"/>
      <c r="K214" s="2" t="n"/>
      <c r="L214" s="2" t="inlineStr"/>
      <c r="M214" s="2" t="n">
        <v>2025</v>
      </c>
      <c r="N214" s="2" t="inlineStr">
        <is>
          <t>first documented year on the map; founding year not recorded</t>
        </is>
      </c>
      <c r="O214" s="2" t="inlineStr">
        <is>
          <t>the invisible crop's public day</t>
        </is>
      </c>
      <c r="P214" s="2" t="inlineStr"/>
      <c r="Q214" s="2" t="inlineStr">
        <is>
          <t>Operating; the 2025 edition runs 12 April at the Turner Agri-Civic Center.</t>
        </is>
      </c>
      <c r="R214" s="2" t="inlineStr">
        <is>
          <t>12 September 2026</t>
        </is>
      </c>
      <c r="S214" s="2" t="inlineStr">
        <is>
          <t>High</t>
        </is>
      </c>
      <c r="T214" s="2" t="inlineStr">
        <is>
          <t>EVWM VDWM AGC22</t>
        </is>
      </c>
      <c r="U214" s="2" t="n">
        <v>1</v>
      </c>
      <c r="V214" s="2" t="n">
        <v>1</v>
      </c>
      <c r="W214" s="2" t="n">
        <v>0</v>
      </c>
      <c r="X214" s="2" t="n">
        <v>0</v>
      </c>
      <c r="Y214" s="2" t="n">
        <v>0</v>
      </c>
      <c r="Z214" s="2" t="inlineStr"/>
      <c r="AA214" s="2" t="inlineStr"/>
      <c r="AB214" s="2" t="inlineStr">
        <is>
          <t>no pin; clustered at its hub region</t>
        </is>
      </c>
      <c r="AC214" s="2" t="inlineStr">
        <is>
          <t>The festival celebrates the county's melon economy with seed spitting and pageants; it enters the map at the era its record here documents [EVWM][VDWM].</t>
        </is>
      </c>
    </row>
    <row r="215">
      <c r="A215" s="2" t="inlineStr">
        <is>
          <t>fortmeade</t>
        </is>
      </c>
      <c r="B215" s="2" t="inlineStr">
        <is>
          <t>Fort Meade</t>
        </is>
      </c>
      <c r="C215" s="2" t="inlineStr">
        <is>
          <t>town</t>
        </is>
      </c>
      <c r="D215" s="2" t="inlineStr"/>
      <c r="E215" s="2" t="inlineStr">
        <is>
          <t>Towns and cities</t>
        </is>
      </c>
      <c r="F215" s="2" t="inlineStr">
        <is>
          <t>Fort Meade, Polk County (Ridge extension)</t>
        </is>
      </c>
      <c r="G215" s="2" t="inlineStr">
        <is>
          <t>The Ridge</t>
        </is>
      </c>
      <c r="H215" s="2" t="inlineStr"/>
      <c r="I215" s="2" t="inlineStr"/>
      <c r="J215" s="2" t="inlineStr"/>
      <c r="K215" s="2" t="n">
        <v>1849</v>
      </c>
      <c r="L215" s="2" t="inlineStr"/>
      <c r="M215" s="2" t="n">
        <v>1849</v>
      </c>
      <c r="N215" s="2" t="inlineStr">
        <is>
          <t>founding year</t>
        </is>
      </c>
      <c r="O215" s="2" t="inlineStr">
        <is>
          <t>oldest city in Polk County</t>
        </is>
      </c>
      <c r="P215" s="2" t="inlineStr"/>
      <c r="Q215" s="2" t="inlineStr">
        <is>
          <t>Operating city, population 5,100 at the 2020 census; reported in the module's optional Polk extension.</t>
        </is>
      </c>
      <c r="R215" s="2" t="inlineStr">
        <is>
          <t>12 September 2026</t>
        </is>
      </c>
      <c r="S215" s="2" t="inlineStr">
        <is>
          <t>High</t>
        </is>
      </c>
      <c r="T215" s="2" t="inlineStr">
        <is>
          <t>WFM WFSR CFAN2</t>
        </is>
      </c>
      <c r="U215" s="2" t="n">
        <v>3</v>
      </c>
      <c r="V215" s="2" t="n">
        <v>3</v>
      </c>
      <c r="W215" s="2" t="n">
        <v>0.0514</v>
      </c>
      <c r="X215" s="2" t="n">
        <v>0.0225</v>
      </c>
      <c r="Y215" s="2" t="n">
        <v>0</v>
      </c>
      <c r="Z215" s="2" t="n">
        <v>27.745</v>
      </c>
      <c r="AA215" s="2" t="n">
        <v>-81.79389999999999</v>
      </c>
      <c r="AB215" s="2" t="inlineStr">
        <is>
          <t>town coordinates from the reference source</t>
        </is>
      </c>
      <c r="AC215" s="2" t="inlineStr">
        <is>
          <t>Established in 1849 on the military road from Fort Brooke to Fort Pierce and incorporated in 1885; the Florida Southern Railway's Charlotte Harbor Division runs through in 1886 [WFM][WFSR]. Peace River Packing Company packs citrus here from 1928 and the phosphate district works the ground to the west [WFM][CFAN2].</t>
        </is>
      </c>
    </row>
    <row r="216">
      <c r="A216" s="2" t="inlineStr">
        <is>
          <t>arcadia</t>
        </is>
      </c>
      <c r="B216" s="2" t="inlineStr">
        <is>
          <t>Arcadia</t>
        </is>
      </c>
      <c r="C216" s="2" t="inlineStr">
        <is>
          <t>town</t>
        </is>
      </c>
      <c r="D216" s="2" t="inlineStr"/>
      <c r="E216" s="2" t="inlineStr">
        <is>
          <t>Towns and cities</t>
        </is>
      </c>
      <c r="F216" s="2" t="inlineStr">
        <is>
          <t>Arcadia, DeSoto County</t>
        </is>
      </c>
      <c r="G216" s="2" t="inlineStr">
        <is>
          <t>Peace River valley</t>
        </is>
      </c>
      <c r="H216" s="2" t="inlineStr"/>
      <c r="I216" s="2" t="inlineStr"/>
      <c r="J216" s="2" t="inlineStr"/>
      <c r="K216" s="2" t="n">
        <v>1886</v>
      </c>
      <c r="L216" s="2" t="inlineStr"/>
      <c r="M216" s="2" t="n">
        <v>1886</v>
      </c>
      <c r="N216" s="2" t="inlineStr">
        <is>
          <t>founding year</t>
        </is>
      </c>
      <c r="O216" s="2" t="inlineStr">
        <is>
          <t>DeSoto County seat, cattle and citrus town</t>
        </is>
      </c>
      <c r="P216" s="2" t="inlineStr"/>
      <c r="Q216" s="2" t="inlineStr">
        <is>
          <t>Operating county seat, population 7,420 at the 2020 census.</t>
        </is>
      </c>
      <c r="R216" s="2" t="inlineStr">
        <is>
          <t>12 September 2026</t>
        </is>
      </c>
      <c r="S216" s="2" t="inlineStr">
        <is>
          <t>Medium</t>
        </is>
      </c>
      <c r="T216" s="2" t="inlineStr">
        <is>
          <t>WARC WFSR DCHS</t>
        </is>
      </c>
      <c r="U216" s="2" t="n">
        <v>9</v>
      </c>
      <c r="V216" s="2" t="n">
        <v>9</v>
      </c>
      <c r="W216" s="2" t="n">
        <v>0.2193</v>
      </c>
      <c r="X216" s="2" t="n">
        <v>0.0228</v>
      </c>
      <c r="Y216" s="2" t="n">
        <v>0.2222</v>
      </c>
      <c r="Z216" s="2" t="n">
        <v>27.2208</v>
      </c>
      <c r="AA216" s="2" t="n">
        <v>-81.8681</v>
      </c>
      <c r="AB216" s="2" t="inlineStr">
        <is>
          <t>town coordinates from the reference source</t>
        </is>
      </c>
      <c r="AC216" s="2" t="inlineStr">
        <is>
          <t>The Florida Southern Railway builds through in 1886 on its way to Punta Gorda and the boom incorporates the town in 1887; it remains the county seat through the 1921 division that splits off Charlotte, Glades, Hardee and Highlands counties [WARC][WFSR]. The town hosts the state's oldest rodeo and the Heartland's operating juice plant [DCHS][JAX23].</t>
        </is>
      </c>
    </row>
    <row r="217">
      <c r="A217" s="2" t="inlineStr">
        <is>
          <t>avonpark</t>
        </is>
      </c>
      <c r="B217" s="2" t="inlineStr">
        <is>
          <t>Avon Park</t>
        </is>
      </c>
      <c r="C217" s="2" t="inlineStr">
        <is>
          <t>town</t>
        </is>
      </c>
      <c r="D217" s="2" t="inlineStr"/>
      <c r="E217" s="2" t="inlineStr">
        <is>
          <t>Towns and cities</t>
        </is>
      </c>
      <c r="F217" s="2" t="inlineStr">
        <is>
          <t>Avon Park, Highlands County</t>
        </is>
      </c>
      <c r="G217" s="2" t="inlineStr">
        <is>
          <t>The Ridge</t>
        </is>
      </c>
      <c r="H217" s="2" t="inlineStr"/>
      <c r="I217" s="2" t="inlineStr"/>
      <c r="J217" s="2" t="inlineStr"/>
      <c r="K217" s="2" t="n">
        <v>1886</v>
      </c>
      <c r="L217" s="2" t="inlineStr"/>
      <c r="M217" s="2" t="n">
        <v>1886</v>
      </c>
      <c r="N217" s="2" t="inlineStr">
        <is>
          <t>founding year</t>
        </is>
      </c>
      <c r="O217" s="2" t="inlineStr">
        <is>
          <t>oldest city in Highlands County</t>
        </is>
      </c>
      <c r="P217" s="2" t="inlineStr"/>
      <c r="Q217" s="2" t="inlineStr">
        <is>
          <t>Operating city, population 9,658 at the 2020 census.</t>
        </is>
      </c>
      <c r="R217" s="2" t="inlineStr">
        <is>
          <t>12 September 2026</t>
        </is>
      </c>
      <c r="S217" s="2" t="inlineStr">
        <is>
          <t>High</t>
        </is>
      </c>
      <c r="T217" s="2" t="inlineStr">
        <is>
          <t>AVP WAVP WHCB WFWN</t>
        </is>
      </c>
      <c r="U217" s="2" t="n">
        <v>4</v>
      </c>
      <c r="V217" s="2" t="n">
        <v>4</v>
      </c>
      <c r="W217" s="2" t="n">
        <v>0.0245</v>
      </c>
      <c r="X217" s="2" t="n">
        <v>0</v>
      </c>
      <c r="Y217" s="2" t="n">
        <v>0</v>
      </c>
      <c r="Z217" s="2" t="n">
        <v>27.5944</v>
      </c>
      <c r="AA217" s="2" t="n">
        <v>-81.5033</v>
      </c>
      <c r="AB217" s="2" t="inlineStr">
        <is>
          <t>town coordinates from the reference source</t>
        </is>
      </c>
      <c r="AC217" s="2" t="inlineStr">
        <is>
          <t>Oliver Martin Crosby settles the site in 1884 and the settlement incorporates as Lake Forest in 1886, renamed for Stratford upon Avon; the modern city incorporates in 1926 [AVP][WAVP]. The Haines City Branch of 1912 and the Seaboard line of 1925 make it a Ridge citrus shipping town [WHCB][WFWN].</t>
        </is>
      </c>
    </row>
    <row r="218">
      <c r="A218" s="2" t="inlineStr">
        <is>
          <t>bowlinggreen</t>
        </is>
      </c>
      <c r="B218" s="2" t="inlineStr">
        <is>
          <t>Bowling Green</t>
        </is>
      </c>
      <c r="C218" s="2" t="inlineStr">
        <is>
          <t>town</t>
        </is>
      </c>
      <c r="D218" s="2" t="inlineStr"/>
      <c r="E218" s="2" t="inlineStr">
        <is>
          <t>Towns and cities</t>
        </is>
      </c>
      <c r="F218" s="2" t="inlineStr">
        <is>
          <t>Bowling Green, Hardee County</t>
        </is>
      </c>
      <c r="G218" s="2" t="inlineStr">
        <is>
          <t>Peace River valley</t>
        </is>
      </c>
      <c r="H218" s="2" t="inlineStr"/>
      <c r="I218" s="2" t="inlineStr"/>
      <c r="J218" s="2" t="inlineStr"/>
      <c r="K218" s="2" t="n">
        <v>1886</v>
      </c>
      <c r="L218" s="2" t="inlineStr"/>
      <c r="M218" s="2" t="n">
        <v>1886</v>
      </c>
      <c r="N218" s="2" t="inlineStr">
        <is>
          <t>founding year</t>
        </is>
      </c>
      <c r="O218" s="2" t="inlineStr">
        <is>
          <t>citrus and phosphate town</t>
        </is>
      </c>
      <c r="P218" s="2" t="inlineStr"/>
      <c r="Q218" s="2" t="inlineStr">
        <is>
          <t>Operating city, population 2,405 at the 2020 census.</t>
        </is>
      </c>
      <c r="R218" s="2" t="inlineStr">
        <is>
          <t>12 September 2026</t>
        </is>
      </c>
      <c r="S218" s="2" t="inlineStr">
        <is>
          <t>Medium</t>
        </is>
      </c>
      <c r="T218" s="2" t="inlineStr">
        <is>
          <t>WBG WFSR</t>
        </is>
      </c>
      <c r="U218" s="2" t="n">
        <v>1</v>
      </c>
      <c r="V218" s="2" t="n">
        <v>1</v>
      </c>
      <c r="W218" s="2" t="n">
        <v>0</v>
      </c>
      <c r="X218" s="2" t="n">
        <v>0</v>
      </c>
      <c r="Y218" s="2" t="n">
        <v>0</v>
      </c>
      <c r="Z218" s="2" t="n">
        <v>27.6381</v>
      </c>
      <c r="AA218" s="2" t="n">
        <v>-81.8244</v>
      </c>
      <c r="AB218" s="2" t="inlineStr">
        <is>
          <t>town coordinates from the reference source</t>
        </is>
      </c>
      <c r="AC218" s="2" t="inlineStr">
        <is>
          <t>A. M. Chester of Bowling Green, Kentucky homesteads in 1883 and gives the Florida Southern Railway 40 acres in 1886 to secure the line; the city incorporates in 1927 on an economy of citrus and phosphate [WBG].</t>
        </is>
      </c>
    </row>
    <row r="219">
      <c r="A219" s="2" t="inlineStr">
        <is>
          <t>zolfosprings</t>
        </is>
      </c>
      <c r="B219" s="2" t="inlineStr">
        <is>
          <t>Zolfo Springs</t>
        </is>
      </c>
      <c r="C219" s="2" t="inlineStr">
        <is>
          <t>town</t>
        </is>
      </c>
      <c r="D219" s="2" t="inlineStr"/>
      <c r="E219" s="2" t="inlineStr">
        <is>
          <t>Towns and cities</t>
        </is>
      </c>
      <c r="F219" s="2" t="inlineStr">
        <is>
          <t>Zolfo Springs, Hardee County</t>
        </is>
      </c>
      <c r="G219" s="2" t="inlineStr">
        <is>
          <t>Peace River valley</t>
        </is>
      </c>
      <c r="H219" s="2" t="inlineStr"/>
      <c r="I219" s="2" t="inlineStr"/>
      <c r="J219" s="2" t="inlineStr"/>
      <c r="K219" s="2" t="n">
        <v>1886</v>
      </c>
      <c r="L219" s="2" t="inlineStr"/>
      <c r="M219" s="2" t="n">
        <v>1886</v>
      </c>
      <c r="N219" s="2" t="inlineStr">
        <is>
          <t>founding year</t>
        </is>
      </c>
      <c r="O219" s="2" t="inlineStr">
        <is>
          <t>Peace River crossing of the Cracker Trail</t>
        </is>
      </c>
      <c r="P219" s="2" t="inlineStr"/>
      <c r="Q219" s="2" t="inlineStr">
        <is>
          <t>Operating town, population 1,737 at the 2020 census.</t>
        </is>
      </c>
      <c r="R219" s="2" t="inlineStr">
        <is>
          <t>12 September 2026</t>
        </is>
      </c>
      <c r="S219" s="2" t="inlineStr">
        <is>
          <t>Medium</t>
        </is>
      </c>
      <c r="T219" s="2" t="inlineStr">
        <is>
          <t>WZS WFSR</t>
        </is>
      </c>
      <c r="U219" s="2" t="n">
        <v>2</v>
      </c>
      <c r="V219" s="2" t="n">
        <v>2</v>
      </c>
      <c r="W219" s="2" t="n">
        <v>0.0145</v>
      </c>
      <c r="X219" s="2" t="n">
        <v>0</v>
      </c>
      <c r="Y219" s="2" t="n">
        <v>0</v>
      </c>
      <c r="Z219" s="2" t="n">
        <v>27.4961</v>
      </c>
      <c r="AA219" s="2" t="n">
        <v>-81.79689999999999</v>
      </c>
      <c r="AB219" s="2" t="inlineStr">
        <is>
          <t>town coordinates from the reference source</t>
        </is>
      </c>
      <c r="AC219" s="2" t="inlineStr">
        <is>
          <t>The Florida Southern Railway builds through in 1886 and the depot and post office of that year create the town, incorporated as Zolfo in 1904 and renamed Zolfo Springs in 1909 [WZS]. Its early prosperity comes from the cattle route from Bradenton to Fort Pierce used since 1850 [WZS].</t>
        </is>
      </c>
    </row>
    <row r="220">
      <c r="A220" s="2" t="inlineStr">
        <is>
          <t>labelle</t>
        </is>
      </c>
      <c r="B220" s="2" t="inlineStr">
        <is>
          <t>LaBelle</t>
        </is>
      </c>
      <c r="C220" s="2" t="inlineStr">
        <is>
          <t>town</t>
        </is>
      </c>
      <c r="D220" s="2" t="inlineStr"/>
      <c r="E220" s="2" t="inlineStr">
        <is>
          <t>Towns and cities</t>
        </is>
      </c>
      <c r="F220" s="2" t="inlineStr">
        <is>
          <t>LaBelle, Hendry County</t>
        </is>
      </c>
      <c r="G220" s="2" t="inlineStr">
        <is>
          <t>The Glades</t>
        </is>
      </c>
      <c r="H220" s="2" t="inlineStr"/>
      <c r="I220" s="2" t="inlineStr"/>
      <c r="J220" s="2" t="inlineStr"/>
      <c r="K220" s="2" t="n">
        <v>1895</v>
      </c>
      <c r="L220" s="2" t="inlineStr"/>
      <c r="M220" s="2" t="n">
        <v>1895</v>
      </c>
      <c r="N220" s="2" t="inlineStr">
        <is>
          <t>founding year</t>
        </is>
      </c>
      <c r="O220" s="2" t="inlineStr">
        <is>
          <t>Hendry County seat on the Caloosahatchee</t>
        </is>
      </c>
      <c r="P220" s="2" t="inlineStr"/>
      <c r="Q220" s="2" t="inlineStr">
        <is>
          <t>Operating county seat, population 4,966 at the 2020 census.</t>
        </is>
      </c>
      <c r="R220" s="2" t="inlineStr">
        <is>
          <t>12 September 2026</t>
        </is>
      </c>
      <c r="S220" s="2" t="inlineStr">
        <is>
          <t>Medium</t>
        </is>
      </c>
      <c r="T220" s="2" t="inlineStr">
        <is>
          <t>WLAB WHEN</t>
        </is>
      </c>
      <c r="U220" s="2" t="n">
        <v>5</v>
      </c>
      <c r="V220" s="2" t="n">
        <v>5</v>
      </c>
      <c r="W220" s="2" t="n">
        <v>0.0265</v>
      </c>
      <c r="X220" s="2" t="n">
        <v>0.0362</v>
      </c>
      <c r="Y220" s="2" t="n">
        <v>0.2</v>
      </c>
      <c r="Z220" s="2" t="n">
        <v>26.7397</v>
      </c>
      <c r="AA220" s="2" t="n">
        <v>-81.4447</v>
      </c>
      <c r="AB220" s="2" t="inlineStr">
        <is>
          <t>town coordinates from the reference source</t>
        </is>
      </c>
      <c r="AC220" s="2" t="inlineStr">
        <is>
          <t>Cattle king Francis Asbury Hendry plats the river settlement in 1895 and names it for his daughters Laura and Belle; it becomes the seat of new Hendry County in 1923 and is chartered as a city in 1925 [WLAB][WHEN]. Henry Ford buys 7,000 acres from E. E. Goodno here in May 1924, and the town hosts the Swamp Cabbage Festival each February [WLAB].</t>
        </is>
      </c>
    </row>
    <row r="221">
      <c r="A221" s="2" t="inlineStr">
        <is>
          <t>wauchula</t>
        </is>
      </c>
      <c r="B221" s="2" t="inlineStr">
        <is>
          <t>Wauchula</t>
        </is>
      </c>
      <c r="C221" s="2" t="inlineStr">
        <is>
          <t>town</t>
        </is>
      </c>
      <c r="D221" s="2" t="inlineStr"/>
      <c r="E221" s="2" t="inlineStr">
        <is>
          <t>Towns and cities</t>
        </is>
      </c>
      <c r="F221" s="2" t="inlineStr">
        <is>
          <t>Wauchula, Hardee County</t>
        </is>
      </c>
      <c r="G221" s="2" t="inlineStr">
        <is>
          <t>Peace River valley</t>
        </is>
      </c>
      <c r="H221" s="2" t="inlineStr"/>
      <c r="I221" s="2" t="inlineStr"/>
      <c r="J221" s="2" t="inlineStr"/>
      <c r="K221" s="2" t="n">
        <v>1902</v>
      </c>
      <c r="L221" s="2" t="inlineStr"/>
      <c r="M221" s="2" t="n">
        <v>1902</v>
      </c>
      <c r="N221" s="2" t="inlineStr">
        <is>
          <t>founding year</t>
        </is>
      </c>
      <c r="O221" s="2" t="inlineStr">
        <is>
          <t>Hardee County seat</t>
        </is>
      </c>
      <c r="P221" s="2" t="inlineStr"/>
      <c r="Q221" s="2" t="inlineStr">
        <is>
          <t>Operating county seat, population 4,900 at the 2020 census.</t>
        </is>
      </c>
      <c r="R221" s="2" t="inlineStr">
        <is>
          <t>12 September 2026</t>
        </is>
      </c>
      <c r="S221" s="2" t="inlineStr">
        <is>
          <t>Medium</t>
        </is>
      </c>
      <c r="T221" s="2" t="inlineStr">
        <is>
          <t>WWAU FHBW WFSR</t>
        </is>
      </c>
      <c r="U221" s="2" t="n">
        <v>3</v>
      </c>
      <c r="V221" s="2" t="n">
        <v>3</v>
      </c>
      <c r="W221" s="2" t="n">
        <v>0.0448</v>
      </c>
      <c r="X221" s="2" t="n">
        <v>0.0392</v>
      </c>
      <c r="Y221" s="2" t="n">
        <v>0</v>
      </c>
      <c r="Z221" s="2" t="n">
        <v>27.5469</v>
      </c>
      <c r="AA221" s="2" t="n">
        <v>-81.81</v>
      </c>
      <c r="AB221" s="2" t="inlineStr">
        <is>
          <t>town coordinates from the reference source</t>
        </is>
      </c>
      <c r="AC221" s="2" t="inlineStr">
        <is>
          <t>The Florida Southern Railway's 1886 arrival turns the Fort Hartsuff settlement into a commercial center; the city incorporates on 29 September 1902 and becomes the seat of new Hardee County in 1921 [FHBW][WWAU]. The town is the seat of the Carlton ranching family and has been called the cucumber capital of the world, as reported [WWAU][TBBW1].</t>
        </is>
      </c>
    </row>
    <row r="222">
      <c r="A222" s="2" t="inlineStr">
        <is>
          <t>canalpointtown</t>
        </is>
      </c>
      <c r="B222" s="2" t="inlineStr">
        <is>
          <t>Canal Point</t>
        </is>
      </c>
      <c r="C222" s="2" t="inlineStr">
        <is>
          <t>town</t>
        </is>
      </c>
      <c r="D222" s="2" t="inlineStr"/>
      <c r="E222" s="2" t="inlineStr">
        <is>
          <t>Towns and cities</t>
        </is>
      </c>
      <c r="F222" s="2" t="inlineStr">
        <is>
          <t>Canal Point, Palm Beach County</t>
        </is>
      </c>
      <c r="G222" s="2" t="inlineStr">
        <is>
          <t>The Glades</t>
        </is>
      </c>
      <c r="H222" s="2" t="inlineStr"/>
      <c r="I222" s="2" t="inlineStr"/>
      <c r="J222" s="2" t="inlineStr"/>
      <c r="K222" s="2" t="n">
        <v>1909</v>
      </c>
      <c r="L222" s="2" t="inlineStr"/>
      <c r="M222" s="2" t="n">
        <v>1909</v>
      </c>
      <c r="N222" s="2" t="inlineStr">
        <is>
          <t>founding year</t>
        </is>
      </c>
      <c r="O222" s="2" t="inlineStr">
        <is>
          <t>USDA sugarcane station community</t>
        </is>
      </c>
      <c r="P222" s="2" t="inlineStr"/>
      <c r="Q222" s="2" t="inlineStr">
        <is>
          <t>Operating unincorporated community, population 344 at the 2020 census.</t>
        </is>
      </c>
      <c r="R222" s="2" t="inlineStr">
        <is>
          <t>12 September 2026</t>
        </is>
      </c>
      <c r="S222" s="2" t="inlineStr">
        <is>
          <t>High</t>
        </is>
      </c>
      <c r="T222" s="2" t="inlineStr">
        <is>
          <t>WCP PBCH1 ARSCP</t>
        </is>
      </c>
      <c r="U222" s="2" t="n">
        <v>2</v>
      </c>
      <c r="V222" s="2" t="n">
        <v>2</v>
      </c>
      <c r="W222" s="2" t="n">
        <v>0.0056</v>
      </c>
      <c r="X222" s="2" t="n">
        <v>0</v>
      </c>
      <c r="Y222" s="2" t="n">
        <v>0</v>
      </c>
      <c r="Z222" s="2" t="n">
        <v>26.8619</v>
      </c>
      <c r="AA222" s="2" t="n">
        <v>-80.62560000000001</v>
      </c>
      <c r="AB222" s="2" t="inlineStr">
        <is>
          <t>town coordinates from the reference source</t>
        </is>
      </c>
      <c r="AC222" s="2" t="inlineStr">
        <is>
          <t>The first settlement on the lake's east side, named for the West Palm Beach Canal; the Southern States Land and Timber Company plants sugarcane here from 1917 and by 1922 the community holds 800 of the 900 cane acres in the Glades [WCP][PBCH1]. The USDA sugarcane breeding station of 1920 remains its defining institution [ARSCP].</t>
        </is>
      </c>
    </row>
    <row r="223">
      <c r="A223" s="2" t="inlineStr">
        <is>
          <t>sebringfounder</t>
        </is>
      </c>
      <c r="B223" s="2" t="inlineStr">
        <is>
          <t>George E. Sebring</t>
        </is>
      </c>
      <c r="C223" s="2" t="inlineStr">
        <is>
          <t>person</t>
        </is>
      </c>
      <c r="D223" s="2" t="inlineStr">
        <is>
          <t>founding or core member</t>
        </is>
      </c>
      <c r="E223" s="2" t="inlineStr">
        <is>
          <t>Towns and cities</t>
        </is>
      </c>
      <c r="F223" s="2" t="inlineStr">
        <is>
          <t>Sebring, Highlands County</t>
        </is>
      </c>
      <c r="G223" s="2" t="inlineStr">
        <is>
          <t>The Ridge</t>
        </is>
      </c>
      <c r="H223" s="2" t="inlineStr"/>
      <c r="I223" s="2" t="inlineStr"/>
      <c r="J223" s="2" t="inlineStr"/>
      <c r="K223" s="2" t="n"/>
      <c r="L223" s="2" t="inlineStr"/>
      <c r="M223" s="2" t="n">
        <v>1912</v>
      </c>
      <c r="N223" s="2" t="inlineStr">
        <is>
          <t>first documented activity</t>
        </is>
      </c>
      <c r="O223" s="2" t="inlineStr">
        <is>
          <t>the pottery man who drew a circle</t>
        </is>
      </c>
      <c r="P223" s="2" t="inlineStr"/>
      <c r="Q223" s="2" t="inlineStr">
        <is>
          <t>Died 1927.</t>
        </is>
      </c>
      <c r="R223" s="2" t="inlineStr">
        <is>
          <t>12 September 2026</t>
        </is>
      </c>
      <c r="S223" s="2" t="inlineStr">
        <is>
          <t>Medium</t>
        </is>
      </c>
      <c r="T223" s="2" t="inlineStr">
        <is>
          <t>WSEB</t>
        </is>
      </c>
      <c r="U223" s="2" t="n">
        <v>1</v>
      </c>
      <c r="V223" s="2" t="n">
        <v>1</v>
      </c>
      <c r="W223" s="2" t="n">
        <v>0</v>
      </c>
      <c r="X223" s="2" t="n">
        <v>0</v>
      </c>
      <c r="Y223" s="2" t="n">
        <v>0</v>
      </c>
      <c r="Z223" s="2" t="inlineStr"/>
      <c r="AA223" s="2" t="inlineStr"/>
      <c r="AB223" s="2" t="inlineStr">
        <is>
          <t>no pin; clustered at its hub region</t>
        </is>
      </c>
      <c r="AC223" s="2" t="inlineStr">
        <is>
          <t>The Ohio pottery manufacturer founds Sebring in 1912 on a circular plan radiating from the center, and the city he plats becomes the Highlands County seat [WSEB].</t>
        </is>
      </c>
    </row>
    <row r="224">
      <c r="A224" s="2" t="inlineStr">
        <is>
          <t>sebring</t>
        </is>
      </c>
      <c r="B224" s="2" t="inlineStr">
        <is>
          <t>Sebring</t>
        </is>
      </c>
      <c r="C224" s="2" t="inlineStr">
        <is>
          <t>town</t>
        </is>
      </c>
      <c r="D224" s="2" t="inlineStr"/>
      <c r="E224" s="2" t="inlineStr">
        <is>
          <t>Towns and cities</t>
        </is>
      </c>
      <c r="F224" s="2" t="inlineStr">
        <is>
          <t>Sebring, Highlands County</t>
        </is>
      </c>
      <c r="G224" s="2" t="inlineStr">
        <is>
          <t>The Ridge</t>
        </is>
      </c>
      <c r="H224" s="2" t="inlineStr"/>
      <c r="I224" s="2" t="inlineStr"/>
      <c r="J224" s="2" t="inlineStr"/>
      <c r="K224" s="2" t="n">
        <v>1912</v>
      </c>
      <c r="L224" s="2" t="inlineStr"/>
      <c r="M224" s="2" t="n">
        <v>1912</v>
      </c>
      <c r="N224" s="2" t="inlineStr">
        <is>
          <t>founding year</t>
        </is>
      </c>
      <c r="O224" s="2" t="inlineStr">
        <is>
          <t>Highlands County seat, the City on the Circle</t>
        </is>
      </c>
      <c r="P224" s="2" t="inlineStr"/>
      <c r="Q224" s="2" t="inlineStr">
        <is>
          <t>Operating county seat, population 11,379 by the 2022 estimate.</t>
        </is>
      </c>
      <c r="R224" s="2" t="inlineStr">
        <is>
          <t>12 September 2026</t>
        </is>
      </c>
      <c r="S224" s="2" t="inlineStr">
        <is>
          <t>High</t>
        </is>
      </c>
      <c r="T224" s="2" t="inlineStr">
        <is>
          <t>WSEB SEBCH WHCB</t>
        </is>
      </c>
      <c r="U224" s="2" t="n">
        <v>8</v>
      </c>
      <c r="V224" s="2" t="n">
        <v>8</v>
      </c>
      <c r="W224" s="2" t="n">
        <v>0.0486</v>
      </c>
      <c r="X224" s="2" t="n">
        <v>0.0113</v>
      </c>
      <c r="Y224" s="2" t="n">
        <v>0.125</v>
      </c>
      <c r="Z224" s="2" t="n">
        <v>27.4933</v>
      </c>
      <c r="AA224" s="2" t="n">
        <v>-81.4569</v>
      </c>
      <c r="AB224" s="2" t="inlineStr">
        <is>
          <t>town coordinates from the reference source</t>
        </is>
      </c>
      <c r="AC224" s="2" t="inlineStr">
        <is>
          <t>George E. Sebring founds the city in 1912 on a circular plan and the Atlantic Coast Line Haines City Branch reaches the townsite the same June; the state charters the city in 1913 and it becomes the Highlands County seat at the county's creation in 1921 [WSEB][SEBCH][WHCB]. The Seaboard's Orange Blossom Special follows in 1924 and the town anchors Ridge citrus and county institutions [WSEB].</t>
        </is>
      </c>
    </row>
    <row r="225">
      <c r="A225" s="2" t="inlineStr">
        <is>
          <t>jamesmoore</t>
        </is>
      </c>
      <c r="B225" s="2" t="inlineStr">
        <is>
          <t>James A. Moore</t>
        </is>
      </c>
      <c r="C225" s="2" t="inlineStr">
        <is>
          <t>person</t>
        </is>
      </c>
      <c r="D225" s="2" t="inlineStr">
        <is>
          <t>founding or core member</t>
        </is>
      </c>
      <c r="E225" s="2" t="inlineStr">
        <is>
          <t>Towns and cities</t>
        </is>
      </c>
      <c r="F225" s="2" t="inlineStr">
        <is>
          <t>Moore Haven, Glades County</t>
        </is>
      </c>
      <c r="G225" s="2" t="inlineStr">
        <is>
          <t>The Glades</t>
        </is>
      </c>
      <c r="H225" s="2" t="inlineStr"/>
      <c r="I225" s="2" t="inlineStr"/>
      <c r="J225" s="2" t="inlineStr"/>
      <c r="K225" s="2" t="n"/>
      <c r="L225" s="2" t="inlineStr"/>
      <c r="M225" s="2" t="n">
        <v>1915</v>
      </c>
      <c r="N225" s="2" t="inlineStr">
        <is>
          <t>first documented activity</t>
        </is>
      </c>
      <c r="O225" s="2" t="inlineStr">
        <is>
          <t>the Seattle promoter of the lakeshore</t>
        </is>
      </c>
      <c r="P225" s="2" t="inlineStr"/>
      <c r="Q225" s="2" t="inlineStr">
        <is>
          <t>Left the town within years of founding it.</t>
        </is>
      </c>
      <c r="R225" s="2" t="inlineStr">
        <is>
          <t>12 September 2026</t>
        </is>
      </c>
      <c r="S225" s="2" t="inlineStr">
        <is>
          <t>Medium</t>
        </is>
      </c>
      <c r="T225" s="2" t="inlineStr">
        <is>
          <t>WMH</t>
        </is>
      </c>
      <c r="U225" s="2" t="n">
        <v>1</v>
      </c>
      <c r="V225" s="2" t="n">
        <v>1</v>
      </c>
      <c r="W225" s="2" t="n">
        <v>0</v>
      </c>
      <c r="X225" s="2" t="n">
        <v>0</v>
      </c>
      <c r="Y225" s="2" t="n">
        <v>0</v>
      </c>
      <c r="Z225" s="2" t="inlineStr"/>
      <c r="AA225" s="2" t="inlineStr"/>
      <c r="AB225" s="2" t="inlineStr">
        <is>
          <t>no pin; clustered at its hub region</t>
        </is>
      </c>
      <c r="AC225" s="2" t="inlineStr">
        <is>
          <t>The Seattle developer establishes Moore Haven in 1915 and plats it immediately, selling the muck as the new Netherlands before the 1926 flood rewrites the story [WMH].</t>
        </is>
      </c>
    </row>
    <row r="226">
      <c r="A226" s="2" t="inlineStr">
        <is>
          <t>moorehaven</t>
        </is>
      </c>
      <c r="B226" s="2" t="inlineStr">
        <is>
          <t>Moore Haven</t>
        </is>
      </c>
      <c r="C226" s="2" t="inlineStr">
        <is>
          <t>town</t>
        </is>
      </c>
      <c r="D226" s="2" t="inlineStr"/>
      <c r="E226" s="2" t="inlineStr">
        <is>
          <t>Towns and cities</t>
        </is>
      </c>
      <c r="F226" s="2" t="inlineStr">
        <is>
          <t>Moore Haven, Glades County</t>
        </is>
      </c>
      <c r="G226" s="2" t="inlineStr">
        <is>
          <t>The Glades</t>
        </is>
      </c>
      <c r="H226" s="2" t="inlineStr"/>
      <c r="I226" s="2" t="inlineStr"/>
      <c r="J226" s="2" t="inlineStr"/>
      <c r="K226" s="2" t="n">
        <v>1915</v>
      </c>
      <c r="L226" s="2" t="inlineStr"/>
      <c r="M226" s="2" t="n">
        <v>1915</v>
      </c>
      <c r="N226" s="2" t="inlineStr">
        <is>
          <t>founding year</t>
        </is>
      </c>
      <c r="O226" s="2" t="inlineStr">
        <is>
          <t>Glades County seat on the Caloosahatchee waterway</t>
        </is>
      </c>
      <c r="P226" s="2" t="inlineStr"/>
      <c r="Q226" s="2" t="inlineStr">
        <is>
          <t>Operating county seat, population 1,566 at the 2020 census.</t>
        </is>
      </c>
      <c r="R226" s="2" t="inlineStr">
        <is>
          <t>12 September 2026</t>
        </is>
      </c>
      <c r="S226" s="2" t="inlineStr">
        <is>
          <t>Medium</t>
        </is>
      </c>
      <c r="T226" s="2" t="inlineStr">
        <is>
          <t>WMH JMFS WDIS</t>
        </is>
      </c>
      <c r="U226" s="2" t="n">
        <v>7</v>
      </c>
      <c r="V226" s="2" t="n">
        <v>7</v>
      </c>
      <c r="W226" s="2" t="n">
        <v>0.0526</v>
      </c>
      <c r="X226" s="2" t="n">
        <v>0.0183</v>
      </c>
      <c r="Y226" s="2" t="n">
        <v>0</v>
      </c>
      <c r="Z226" s="2" t="n">
        <v>26.8339</v>
      </c>
      <c r="AA226" s="2" t="n">
        <v>-81.09829999999999</v>
      </c>
      <c r="AB226" s="2" t="inlineStr">
        <is>
          <t>town coordinates from the reference source</t>
        </is>
      </c>
      <c r="AC226" s="2" t="inlineStr">
        <is>
          <t>James A. Moore of Seattle establishes and plats the town in 1915 on the lake's southwest shore, opened by the Disston era Caloosahatchee dredging; it incorporates in 1917 and the railroad's Muck Special arrives 13 May 1918 [WMH]. The 1926 hurricane devastates the town and helps drive federal dike building; its cooperative sugar mill runs from 1962 to 1977 [WMH][JMFS].</t>
        </is>
      </c>
    </row>
    <row r="227">
      <c r="A227" s="2" t="inlineStr">
        <is>
          <t>okeechobeetown</t>
        </is>
      </c>
      <c r="B227" s="2" t="inlineStr">
        <is>
          <t>Okeechobee</t>
        </is>
      </c>
      <c r="C227" s="2" t="inlineStr">
        <is>
          <t>town</t>
        </is>
      </c>
      <c r="D227" s="2" t="inlineStr"/>
      <c r="E227" s="2" t="inlineStr">
        <is>
          <t>Towns and cities</t>
        </is>
      </c>
      <c r="F227" s="2" t="inlineStr">
        <is>
          <t>Okeechobee, Okeechobee County</t>
        </is>
      </c>
      <c r="G227" s="2" t="inlineStr">
        <is>
          <t>Okeechobee</t>
        </is>
      </c>
      <c r="H227" s="2" t="inlineStr"/>
      <c r="I227" s="2" t="inlineStr"/>
      <c r="J227" s="2" t="inlineStr"/>
      <c r="K227" s="2" t="n">
        <v>1915</v>
      </c>
      <c r="L227" s="2" t="inlineStr"/>
      <c r="M227" s="2" t="n">
        <v>1915</v>
      </c>
      <c r="N227" s="2" t="inlineStr">
        <is>
          <t>founding year</t>
        </is>
      </c>
      <c r="O227" s="2" t="inlineStr">
        <is>
          <t>Okeechobee County seat, cattle and lake town</t>
        </is>
      </c>
      <c r="P227" s="2" t="inlineStr"/>
      <c r="Q227" s="2" t="inlineStr">
        <is>
          <t>Operating county seat, population 5,254 at the 2020 census.</t>
        </is>
      </c>
      <c r="R227" s="2" t="inlineStr">
        <is>
          <t>12 September 2026</t>
        </is>
      </c>
      <c r="S227" s="2" t="inlineStr">
        <is>
          <t>Medium</t>
        </is>
      </c>
      <c r="T227" s="2" t="inlineStr">
        <is>
          <t>WOKE WOKC LAM4 WKVL</t>
        </is>
      </c>
      <c r="U227" s="2" t="n">
        <v>10</v>
      </c>
      <c r="V227" s="2" t="n">
        <v>10</v>
      </c>
      <c r="W227" s="2" t="n">
        <v>0.1168</v>
      </c>
      <c r="X227" s="2" t="n">
        <v>0.0359</v>
      </c>
      <c r="Y227" s="2" t="n">
        <v>0</v>
      </c>
      <c r="Z227" s="2" t="n">
        <v>27.2467</v>
      </c>
      <c r="AA227" s="2" t="n">
        <v>-80.83029999999999</v>
      </c>
      <c r="AB227" s="2" t="inlineStr">
        <is>
          <t>town coordinates from the reference source</t>
        </is>
      </c>
      <c r="AC227" s="2" t="inlineStr">
        <is>
          <t>Peter Raulerson settles Taylor Creek in 1896 and the Tantie settlement becomes Okeechobee when the Florida East Coast Railway lays out the townsite; the first train arrives 4 January 1915 and the city incorporates on 4 June 1915 [LAM4][WOKE]. The town becomes the county seat in 1917 and the commercial center of the north shore, shipping winter vegetables and lake fish [WOKC][WOKE].</t>
        </is>
      </c>
    </row>
    <row r="228">
      <c r="A228" s="2" t="inlineStr">
        <is>
          <t>clewistontown</t>
        </is>
      </c>
      <c r="B228" s="2" t="inlineStr">
        <is>
          <t>Clewiston</t>
        </is>
      </c>
      <c r="C228" s="2" t="inlineStr">
        <is>
          <t>town</t>
        </is>
      </c>
      <c r="D228" s="2" t="inlineStr"/>
      <c r="E228" s="2" t="inlineStr">
        <is>
          <t>Towns and cities</t>
        </is>
      </c>
      <c r="F228" s="2" t="inlineStr">
        <is>
          <t>Clewiston, Hendry County</t>
        </is>
      </c>
      <c r="G228" s="2" t="inlineStr">
        <is>
          <t>The Glades</t>
        </is>
      </c>
      <c r="H228" s="2" t="inlineStr"/>
      <c r="I228" s="2" t="inlineStr"/>
      <c r="J228" s="2" t="inlineStr"/>
      <c r="K228" s="2" t="n">
        <v>1920</v>
      </c>
      <c r="L228" s="2" t="inlineStr"/>
      <c r="M228" s="2" t="n">
        <v>1920</v>
      </c>
      <c r="N228" s="2" t="inlineStr">
        <is>
          <t>founding year</t>
        </is>
      </c>
      <c r="O228" s="2" t="inlineStr">
        <is>
          <t>America's Sweetest Town</t>
        </is>
      </c>
      <c r="P228" s="2" t="inlineStr"/>
      <c r="Q228" s="2" t="inlineStr">
        <is>
          <t>Operating city, population 7,327 at the 2020 census, headquarters town of U.S. Sugar.</t>
        </is>
      </c>
      <c r="R228" s="2" t="inlineStr">
        <is>
          <t>12 September 2026</t>
        </is>
      </c>
      <c r="S228" s="2" t="inlineStr">
        <is>
          <t>High</t>
        </is>
      </c>
      <c r="T228" s="2" t="inlineStr">
        <is>
          <t>WCLE WSCFE USSH</t>
        </is>
      </c>
      <c r="U228" s="2" t="n">
        <v>4</v>
      </c>
      <c r="V228" s="2" t="n">
        <v>4</v>
      </c>
      <c r="W228" s="2" t="n">
        <v>0.0124</v>
      </c>
      <c r="X228" s="2" t="n">
        <v>0.0092</v>
      </c>
      <c r="Y228" s="2" t="n">
        <v>0</v>
      </c>
      <c r="Z228" s="2" t="n">
        <v>26.7483</v>
      </c>
      <c r="AA228" s="2" t="n">
        <v>-80.93940000000001</v>
      </c>
      <c r="AB228" s="2" t="inlineStr">
        <is>
          <t>town coordinates from the reference source</t>
        </is>
      </c>
      <c r="AC228" s="2" t="inlineStr">
        <is>
          <t>John O'Brien of Philadelphia and Alonzo Clewis of Tampa buy the tract in 1920, commission a town plan and build the Moore Haven and Clewiston Railway to reach the Atlantic Coast Line; the city incorporates in 1925 [WCLE]. Sugar builds the town: Southern Sugar's 1929 mill and then U.S. Sugar from 1931 anchor its economy to this day [WCLE][USSH].</t>
        </is>
      </c>
    </row>
    <row r="229">
      <c r="A229" s="2" t="inlineStr">
        <is>
          <t>frostproof</t>
        </is>
      </c>
      <c r="B229" s="2" t="inlineStr">
        <is>
          <t>Frostproof</t>
        </is>
      </c>
      <c r="C229" s="2" t="inlineStr">
        <is>
          <t>town</t>
        </is>
      </c>
      <c r="D229" s="2" t="inlineStr"/>
      <c r="E229" s="2" t="inlineStr">
        <is>
          <t>Towns and cities</t>
        </is>
      </c>
      <c r="F229" s="2" t="inlineStr">
        <is>
          <t>Frostproof, Polk County (Ridge extension)</t>
        </is>
      </c>
      <c r="G229" s="2" t="inlineStr">
        <is>
          <t>The Ridge</t>
        </is>
      </c>
      <c r="H229" s="2" t="inlineStr"/>
      <c r="I229" s="2" t="inlineStr"/>
      <c r="J229" s="2" t="inlineStr"/>
      <c r="K229" s="2" t="n">
        <v>1921</v>
      </c>
      <c r="L229" s="2" t="inlineStr"/>
      <c r="M229" s="2" t="n">
        <v>1921</v>
      </c>
      <c r="N229" s="2" t="inlineStr">
        <is>
          <t>founding year</t>
        </is>
      </c>
      <c r="O229" s="2" t="inlineStr">
        <is>
          <t>Ridge extension citrus town</t>
        </is>
      </c>
      <c r="P229" s="2" t="inlineStr"/>
      <c r="Q229" s="2" t="inlineStr">
        <is>
          <t>Operating city, population 2,877 at the 2020 census; reported in the module's optional Polk extension, not the six county core.</t>
        </is>
      </c>
      <c r="R229" s="2" t="inlineStr">
        <is>
          <t>12 September 2026</t>
        </is>
      </c>
      <c r="S229" s="2" t="inlineStr">
        <is>
          <t>High</t>
        </is>
      </c>
      <c r="T229" s="2" t="inlineStr">
        <is>
          <t>WFRO CIMFCM LMH</t>
        </is>
      </c>
      <c r="U229" s="2" t="n">
        <v>5</v>
      </c>
      <c r="V229" s="2" t="n">
        <v>5</v>
      </c>
      <c r="W229" s="2" t="n">
        <v>0.0457</v>
      </c>
      <c r="X229" s="2" t="n">
        <v>0.0255</v>
      </c>
      <c r="Y229" s="2" t="n">
        <v>0.4</v>
      </c>
      <c r="Z229" s="2" t="n">
        <v>27.7492</v>
      </c>
      <c r="AA229" s="2" t="n">
        <v>-81.5253</v>
      </c>
      <c r="AB229" s="2" t="inlineStr">
        <is>
          <t>town coordinates from the reference source</t>
        </is>
      </c>
      <c r="AC229" s="2" t="inlineStr">
        <is>
          <t>Settled in the 1880s as Keystone City and renamed on the 1892 post office application as a claim that citrus there would escape frost; the Great Freeze of 1895 kills most of the town's citrus anyway [WFRO]. Rail arrives in 1912, the city incorporates in 1921, and the town becomes the seat of the Latt Maxcy and Ben Hill Griffin citrus empires [WFRO][LMH].</t>
        </is>
      </c>
    </row>
    <row r="230">
      <c r="A230" s="2" t="inlineStr">
        <is>
          <t>pahokee</t>
        </is>
      </c>
      <c r="B230" s="2" t="inlineStr">
        <is>
          <t>Pahokee</t>
        </is>
      </c>
      <c r="C230" s="2" t="inlineStr">
        <is>
          <t>town</t>
        </is>
      </c>
      <c r="D230" s="2" t="inlineStr"/>
      <c r="E230" s="2" t="inlineStr">
        <is>
          <t>Towns and cities</t>
        </is>
      </c>
      <c r="F230" s="2" t="inlineStr">
        <is>
          <t>Pahokee, Palm Beach County</t>
        </is>
      </c>
      <c r="G230" s="2" t="inlineStr">
        <is>
          <t>The Glades</t>
        </is>
      </c>
      <c r="H230" s="2" t="inlineStr"/>
      <c r="I230" s="2" t="inlineStr"/>
      <c r="J230" s="2" t="inlineStr"/>
      <c r="K230" s="2" t="n">
        <v>1922</v>
      </c>
      <c r="L230" s="2" t="inlineStr"/>
      <c r="M230" s="2" t="n">
        <v>1922</v>
      </c>
      <c r="N230" s="2" t="inlineStr">
        <is>
          <t>founding year</t>
        </is>
      </c>
      <c r="O230" s="2" t="inlineStr">
        <is>
          <t>lake shore sugar town</t>
        </is>
      </c>
      <c r="P230" s="2" t="inlineStr"/>
      <c r="Q230" s="2" t="inlineStr">
        <is>
          <t>Operating city, population 5,524 at the 2020 census.</t>
        </is>
      </c>
      <c r="R230" s="2" t="inlineStr">
        <is>
          <t>12 September 2026</t>
        </is>
      </c>
      <c r="S230" s="2" t="inlineStr">
        <is>
          <t>Medium</t>
        </is>
      </c>
      <c r="T230" s="2" t="inlineStr">
        <is>
          <t>WPAH JMFS WKVL</t>
        </is>
      </c>
      <c r="U230" s="2" t="n">
        <v>3</v>
      </c>
      <c r="V230" s="2" t="n">
        <v>3</v>
      </c>
      <c r="W230" s="2" t="n">
        <v>0.0162</v>
      </c>
      <c r="X230" s="2" t="n">
        <v>0.008800000000000001</v>
      </c>
      <c r="Y230" s="2" t="n">
        <v>0</v>
      </c>
      <c r="Z230" s="2" t="n">
        <v>26.8203</v>
      </c>
      <c r="AA230" s="2" t="n">
        <v>-80.6619</v>
      </c>
      <c r="AB230" s="2" t="inlineStr">
        <is>
          <t>town coordinates from the reference source</t>
        </is>
      </c>
      <c r="AC230" s="2" t="inlineStr">
        <is>
          <t>Incorporated in 1922 on drained muck, Pahokee ships winter vegetables north in refrigerated trains and is called the Winter Vegetable Capital of the World in the 1930s, as reported by a 1939 federal guide [WPAH]. After Cuban supply is cut, agriculture shifts to mechanized sugarcane around the Osceola Farms mill of 1960 [WPAH][JMFS].</t>
        </is>
      </c>
    </row>
    <row r="231">
      <c r="A231" s="2" t="inlineStr">
        <is>
          <t>lakeplacid</t>
        </is>
      </c>
      <c r="B231" s="2" t="inlineStr">
        <is>
          <t>Lake Placid</t>
        </is>
      </c>
      <c r="C231" s="2" t="inlineStr">
        <is>
          <t>town</t>
        </is>
      </c>
      <c r="D231" s="2" t="inlineStr"/>
      <c r="E231" s="2" t="inlineStr">
        <is>
          <t>Towns and cities</t>
        </is>
      </c>
      <c r="F231" s="2" t="inlineStr">
        <is>
          <t>Lake Placid, Highlands County</t>
        </is>
      </c>
      <c r="G231" s="2" t="inlineStr">
        <is>
          <t>The Ridge</t>
        </is>
      </c>
      <c r="H231" s="2" t="inlineStr"/>
      <c r="I231" s="2" t="inlineStr"/>
      <c r="J231" s="2" t="inlineStr"/>
      <c r="K231" s="2" t="n">
        <v>1925</v>
      </c>
      <c r="L231" s="2" t="inlineStr"/>
      <c r="M231" s="2" t="n">
        <v>1925</v>
      </c>
      <c r="N231" s="2" t="inlineStr">
        <is>
          <t>founding year</t>
        </is>
      </c>
      <c r="O231" s="2" t="inlineStr">
        <is>
          <t>the Caladium Capital of the World, as reported</t>
        </is>
      </c>
      <c r="P231" s="2" t="inlineStr"/>
      <c r="Q231" s="2" t="inlineStr">
        <is>
          <t>Operating town, population 2,360 at the 2020 census.</t>
        </is>
      </c>
      <c r="R231" s="2" t="inlineStr">
        <is>
          <t>12 September 2026</t>
        </is>
      </c>
      <c r="S231" s="2" t="inlineStr">
        <is>
          <t>High</t>
        </is>
      </c>
      <c r="T231" s="2" t="inlineStr">
        <is>
          <t>WLP CALH</t>
        </is>
      </c>
      <c r="U231" s="2" t="n">
        <v>8</v>
      </c>
      <c r="V231" s="2" t="n">
        <v>8</v>
      </c>
      <c r="W231" s="2" t="n">
        <v>0.0887</v>
      </c>
      <c r="X231" s="2" t="n">
        <v>0.1274</v>
      </c>
      <c r="Y231" s="2" t="n">
        <v>0</v>
      </c>
      <c r="Z231" s="2" t="n">
        <v>27.3003</v>
      </c>
      <c r="AA231" s="2" t="n">
        <v>-81.3736</v>
      </c>
      <c r="AB231" s="2" t="inlineStr">
        <is>
          <t>town coordinates from the reference source</t>
        </is>
      </c>
      <c r="AC231" s="2" t="inlineStr">
        <is>
          <t>The Atlantic Coast Line stop at Lake Stearns precedes the town, which incorporates on 1 December 1925; Melvil Dewey proposes the renaming and the Town of Lake Placid is chartered on 6 June 1927 [WLP]. Fourteen caladium farms on about 1,200 acres around the town produce 98 percent of the world's caladium bulbs, as reported [WLP].</t>
        </is>
      </c>
    </row>
    <row r="232">
      <c r="A232" s="2" t="inlineStr">
        <is>
          <t>dewey</t>
        </is>
      </c>
      <c r="B232" s="2" t="inlineStr">
        <is>
          <t>Melvil Dewey</t>
        </is>
      </c>
      <c r="C232" s="2" t="inlineStr">
        <is>
          <t>person</t>
        </is>
      </c>
      <c r="D232" s="2" t="inlineStr">
        <is>
          <t>founding or core member</t>
        </is>
      </c>
      <c r="E232" s="2" t="inlineStr">
        <is>
          <t>Towns and cities</t>
        </is>
      </c>
      <c r="F232" s="2" t="inlineStr">
        <is>
          <t>Lake Placid, Highlands County</t>
        </is>
      </c>
      <c r="G232" s="2" t="inlineStr">
        <is>
          <t>The Ridge</t>
        </is>
      </c>
      <c r="H232" s="2" t="inlineStr"/>
      <c r="I232" s="2" t="inlineStr"/>
      <c r="J232" s="2" t="inlineStr"/>
      <c r="K232" s="2" t="n"/>
      <c r="L232" s="2" t="inlineStr"/>
      <c r="M232" s="2" t="n">
        <v>1927</v>
      </c>
      <c r="N232" s="2" t="inlineStr">
        <is>
          <t>first documented activity</t>
        </is>
      </c>
      <c r="O232" s="2" t="inlineStr">
        <is>
          <t>the renamer of Lake Stearns</t>
        </is>
      </c>
      <c r="P232" s="2" t="inlineStr"/>
      <c r="Q232" s="2" t="inlineStr">
        <is>
          <t>Died 1931.</t>
        </is>
      </c>
      <c r="R232" s="2" t="inlineStr">
        <is>
          <t>12 September 2026</t>
        </is>
      </c>
      <c r="S232" s="2" t="inlineStr">
        <is>
          <t>Medium</t>
        </is>
      </c>
      <c r="T232" s="2" t="inlineStr">
        <is>
          <t>WLP</t>
        </is>
      </c>
      <c r="U232" s="2" t="n">
        <v>1</v>
      </c>
      <c r="V232" s="2" t="n">
        <v>1</v>
      </c>
      <c r="W232" s="2" t="n">
        <v>0</v>
      </c>
      <c r="X232" s="2" t="n">
        <v>0</v>
      </c>
      <c r="Y232" s="2" t="n">
        <v>0</v>
      </c>
      <c r="Z232" s="2" t="inlineStr"/>
      <c r="AA232" s="2" t="inlineStr"/>
      <c r="AB232" s="2" t="inlineStr">
        <is>
          <t>no pin; clustered at its hub region</t>
        </is>
      </c>
      <c r="AC232" s="2" t="inlineStr">
        <is>
          <t>The inventor of the decimal classification proposes that Lake Stearns take the name of his Lake Placid Club; the commissioners accept on 29 April 1927 and the town is rechartered that June [WLP].</t>
        </is>
      </c>
    </row>
    <row r="233">
      <c r="A233" s="2" t="inlineStr">
        <is>
          <t>belleglade</t>
        </is>
      </c>
      <c r="B233" s="2" t="inlineStr">
        <is>
          <t>Belle Glade</t>
        </is>
      </c>
      <c r="C233" s="2" t="inlineStr">
        <is>
          <t>town</t>
        </is>
      </c>
      <c r="D233" s="2" t="inlineStr"/>
      <c r="E233" s="2" t="inlineStr">
        <is>
          <t>Towns and cities</t>
        </is>
      </c>
      <c r="F233" s="2" t="inlineStr">
        <is>
          <t>Belle Glade, Palm Beach County</t>
        </is>
      </c>
      <c r="G233" s="2" t="inlineStr">
        <is>
          <t>The Glades</t>
        </is>
      </c>
      <c r="H233" s="2" t="inlineStr"/>
      <c r="I233" s="2" t="inlineStr"/>
      <c r="J233" s="2" t="inlineStr"/>
      <c r="K233" s="2" t="n">
        <v>1928</v>
      </c>
      <c r="L233" s="2" t="inlineStr"/>
      <c r="M233" s="2" t="n">
        <v>1928</v>
      </c>
      <c r="N233" s="2" t="inlineStr">
        <is>
          <t>founding year</t>
        </is>
      </c>
      <c r="O233" s="2" t="inlineStr">
        <is>
          <t>Muck City; Her Soil is Her Fortune</t>
        </is>
      </c>
      <c r="P233" s="2" t="inlineStr"/>
      <c r="Q233" s="2" t="inlineStr">
        <is>
          <t>Operating city, population 16,698 at the 2020 census, the largest of the Glades farm towns.</t>
        </is>
      </c>
      <c r="R233" s="2" t="inlineStr">
        <is>
          <t>12 September 2026</t>
        </is>
      </c>
      <c r="S233" s="2" t="inlineStr">
        <is>
          <t>High</t>
        </is>
      </c>
      <c r="T233" s="2" t="inlineStr">
        <is>
          <t>WBGL BGH WKVL</t>
        </is>
      </c>
      <c r="U233" s="2" t="n">
        <v>11</v>
      </c>
      <c r="V233" s="2" t="n">
        <v>11</v>
      </c>
      <c r="W233" s="2" t="n">
        <v>0.1627</v>
      </c>
      <c r="X233" s="2" t="n">
        <v>0.1116</v>
      </c>
      <c r="Y233" s="2" t="n">
        <v>0.09089999999999999</v>
      </c>
      <c r="Z233" s="2" t="n">
        <v>26.6928</v>
      </c>
      <c r="AA233" s="2" t="n">
        <v>-80.6431</v>
      </c>
      <c r="AB233" s="2" t="inlineStr">
        <is>
          <t>town coordinates from the reference source</t>
        </is>
      </c>
      <c r="AC233" s="2" t="inlineStr">
        <is>
          <t>Built on drained muck in 1925 as Hillsboro and incorporated 9 April 1928, the town is reached by the FEC lake shore extension by 1923 and anchored by the state's Everglades Experiment Station, authorized in 1921 [WBGL][WKVL][BGH]. The 16 September 1928 hurricane kills about 611 people in Belle Glade alone and drives construction of the Hoover Dike [WBGL][BGH].</t>
        </is>
      </c>
    </row>
    <row r="234">
      <c r="A234" s="2" t="inlineStr">
        <is>
          <t>southbaytown</t>
        </is>
      </c>
      <c r="B234" s="2" t="inlineStr">
        <is>
          <t>South Bay</t>
        </is>
      </c>
      <c r="C234" s="2" t="inlineStr">
        <is>
          <t>town</t>
        </is>
      </c>
      <c r="D234" s="2" t="inlineStr"/>
      <c r="E234" s="2" t="inlineStr">
        <is>
          <t>Towns and cities</t>
        </is>
      </c>
      <c r="F234" s="2" t="inlineStr">
        <is>
          <t>South Bay, Palm Beach County</t>
        </is>
      </c>
      <c r="G234" s="2" t="inlineStr">
        <is>
          <t>The Glades</t>
        </is>
      </c>
      <c r="H234" s="2" t="inlineStr"/>
      <c r="I234" s="2" t="inlineStr"/>
      <c r="J234" s="2" t="inlineStr"/>
      <c r="K234" s="2" t="n">
        <v>1941</v>
      </c>
      <c r="L234" s="2" t="inlineStr"/>
      <c r="M234" s="2" t="n">
        <v>1941</v>
      </c>
      <c r="N234" s="2" t="inlineStr">
        <is>
          <t>founding year</t>
        </is>
      </c>
      <c r="O234" s="2" t="inlineStr">
        <is>
          <t>the Crossroads of South Florida</t>
        </is>
      </c>
      <c r="P234" s="2" t="inlineStr"/>
      <c r="Q234" s="2" t="inlineStr">
        <is>
          <t>Operating city, population 4,860 at the 2020 census.</t>
        </is>
      </c>
      <c r="R234" s="2" t="inlineStr">
        <is>
          <t>12 September 2026</t>
        </is>
      </c>
      <c r="S234" s="2" t="inlineStr">
        <is>
          <t>Medium</t>
        </is>
      </c>
      <c r="T234" s="2" t="inlineStr">
        <is>
          <t>WSBY PBCH2 JMFS</t>
        </is>
      </c>
      <c r="U234" s="2" t="n">
        <v>3</v>
      </c>
      <c r="V234" s="2" t="n">
        <v>3</v>
      </c>
      <c r="W234" s="2" t="n">
        <v>0.006</v>
      </c>
      <c r="X234" s="2" t="n">
        <v>0.0163</v>
      </c>
      <c r="Y234" s="2" t="n">
        <v>0</v>
      </c>
      <c r="Z234" s="2" t="n">
        <v>26.69</v>
      </c>
      <c r="AA234" s="2" t="n">
        <v>-80.7383</v>
      </c>
      <c r="AB234" s="2" t="inlineStr">
        <is>
          <t>town coordinates from the reference source</t>
        </is>
      </c>
      <c r="AC234" s="2" t="inlineStr">
        <is>
          <t>Settlement begins at the North New River Canal completed in 1912 and the town incorporates in 1941 at the crossing of State Road 80 and US 27 [PBCH2][WSBY]. The Okeelanta mill complex south of town, begun by a 1946 cooperative, is its dominant industry [JMFS][CLUIO].</t>
        </is>
      </c>
    </row>
    <row r="235">
      <c r="A235" s="2" t="inlineStr">
        <is>
          <t>bryanttown</t>
        </is>
      </c>
      <c r="B235" s="2" t="inlineStr">
        <is>
          <t>Bryant</t>
        </is>
      </c>
      <c r="C235" s="2" t="inlineStr">
        <is>
          <t>town</t>
        </is>
      </c>
      <c r="D235" s="2" t="inlineStr"/>
      <c r="E235" s="2" t="inlineStr">
        <is>
          <t>Towns and cities</t>
        </is>
      </c>
      <c r="F235" s="2" t="inlineStr">
        <is>
          <t>Bryant, Palm Beach County</t>
        </is>
      </c>
      <c r="G235" s="2" t="inlineStr">
        <is>
          <t>The Glades</t>
        </is>
      </c>
      <c r="H235" s="2" t="inlineStr"/>
      <c r="I235" s="2" t="inlineStr"/>
      <c r="J235" s="2" t="inlineStr"/>
      <c r="K235" s="2" t="n">
        <v>1962</v>
      </c>
      <c r="L235" s="2" t="n">
        <v>2016</v>
      </c>
      <c r="M235" s="2" t="n">
        <v>1962</v>
      </c>
      <c r="N235" s="2" t="inlineStr">
        <is>
          <t>founding year</t>
        </is>
      </c>
      <c r="O235" s="2" t="inlineStr">
        <is>
          <t>demolished sugar mill town</t>
        </is>
      </c>
      <c r="P235" s="2" t="inlineStr"/>
      <c r="Q235" s="2" t="inlineStr">
        <is>
          <t>The community no longer exists; the federal government takes control of the site in 2011 and the town is demolished in 2016.</t>
        </is>
      </c>
      <c r="R235" s="2" t="inlineStr">
        <is>
          <t>12 September 2026</t>
        </is>
      </c>
      <c r="S235" s="2" t="inlineStr">
        <is>
          <t>Medium</t>
        </is>
      </c>
      <c r="T235" s="2" t="inlineStr">
        <is>
          <t>WBRY WUSS</t>
        </is>
      </c>
      <c r="U235" s="2" t="n">
        <v>1</v>
      </c>
      <c r="V235" s="2" t="n">
        <v>1</v>
      </c>
      <c r="W235" s="2" t="n">
        <v>0</v>
      </c>
      <c r="X235" s="2" t="n">
        <v>0</v>
      </c>
      <c r="Y235" s="2" t="n">
        <v>0</v>
      </c>
      <c r="Z235" s="2" t="n">
        <v>26.86</v>
      </c>
      <c r="AA235" s="2" t="n">
        <v>-80.63</v>
      </c>
      <c r="AB235" s="2" t="inlineStr">
        <is>
          <t>hand placed near Pahokee on the reference description</t>
        </is>
      </c>
      <c r="AC235" s="2" t="inlineStr">
        <is>
          <t>An unincorporated company community northeast of Pahokee built around the U.S. Sugar Bryant Sugar House of 1962 [WBRY]. The mill closes in 2007, and the town that served it is gone within a decade [WBRY][WUSS].</t>
        </is>
      </c>
    </row>
    <row r="236">
      <c r="A236" s="2" t="inlineStr">
        <is>
          <t>kingranch</t>
        </is>
      </c>
      <c r="B236" s="2" t="inlineStr">
        <is>
          <t>King Ranch</t>
        </is>
      </c>
      <c r="C236" s="2" t="inlineStr">
        <is>
          <t>business</t>
        </is>
      </c>
      <c r="D236" s="2" t="inlineStr"/>
      <c r="E236" s="2" t="inlineStr">
        <is>
          <t>Outside the Heartland</t>
        </is>
      </c>
      <c r="F236" s="2" t="inlineStr">
        <is>
          <t>Houston and Kingsville, Texas</t>
        </is>
      </c>
      <c r="G236" s="2" t="inlineStr">
        <is>
          <t>Outside Florida</t>
        </is>
      </c>
      <c r="H236" s="2" t="inlineStr"/>
      <c r="I236" s="2" t="inlineStr">
        <is>
          <t>publicly verified operating</t>
        </is>
      </c>
      <c r="J236" s="2" t="inlineStr"/>
      <c r="K236" s="2" t="n">
        <v>1853</v>
      </c>
      <c r="L236" s="2" t="inlineStr"/>
      <c r="M236" s="2" t="n">
        <v>1853</v>
      </c>
      <c r="N236" s="2" t="inlineStr">
        <is>
          <t>founding year</t>
        </is>
      </c>
      <c r="O236" s="2" t="inlineStr">
        <is>
          <t>the Texas ranch in the Florida land</t>
        </is>
      </c>
      <c r="P236" s="2" t="inlineStr"/>
      <c r="Q236" s="2" t="inlineStr">
        <is>
          <t>Operating; its Florida arms run the largest juice orange operation in the United States, as the company reports, and a 20,000 acre EAA farm.</t>
        </is>
      </c>
      <c r="R236" s="2" t="inlineStr">
        <is>
          <t>12 September 2026</t>
        </is>
      </c>
      <c r="S236" s="2" t="inlineStr">
        <is>
          <t>High</t>
        </is>
      </c>
      <c r="T236" s="2" t="inlineStr">
        <is>
          <t>WKR KRT KRC KRF KRCH</t>
        </is>
      </c>
      <c r="U236" s="2" t="n">
        <v>3</v>
      </c>
      <c r="V236" s="2" t="n">
        <v>3</v>
      </c>
      <c r="W236" s="2" t="n">
        <v>0.1265</v>
      </c>
      <c r="X236" s="2" t="n">
        <v>0.0017</v>
      </c>
      <c r="Y236" s="2" t="n">
        <v>0.6667</v>
      </c>
      <c r="Z236" s="2" t="inlineStr"/>
      <c r="AA236" s="2" t="inlineStr"/>
      <c r="AB236" s="2" t="inlineStr">
        <is>
          <t>no pin; clustered at its hub region</t>
        </is>
      </c>
      <c r="AC236" s="2" t="inlineStr">
        <is>
          <t>Captain Richard King founds the ranch in 1853; the modern company enters Florida citrus through Running W in 1993, forms Consolidated Citrus in 1998 and farms the EAA from 1961 [WKR][KRT][KRC][KRF].</t>
        </is>
      </c>
    </row>
    <row r="237">
      <c r="A237" s="2" t="inlineStr">
        <is>
          <t>acl</t>
        </is>
      </c>
      <c r="B237" s="2" t="inlineStr">
        <is>
          <t>Atlantic Coast Line Railroad</t>
        </is>
      </c>
      <c r="C237" s="2" t="inlineStr">
        <is>
          <t>business</t>
        </is>
      </c>
      <c r="D237" s="2" t="inlineStr"/>
      <c r="E237" s="2" t="inlineStr">
        <is>
          <t>Outside the Heartland</t>
        </is>
      </c>
      <c r="F237" s="2" t="inlineStr">
        <is>
          <t>the consolidated system</t>
        </is>
      </c>
      <c r="G237" s="2" t="inlineStr">
        <is>
          <t>Outside the Heartland</t>
        </is>
      </c>
      <c r="H237" s="2" t="inlineStr"/>
      <c r="I237" s="2" t="inlineStr">
        <is>
          <t>historic or successor</t>
        </is>
      </c>
      <c r="J237" s="2" t="inlineStr"/>
      <c r="K237" s="2" t="n">
        <v>1902</v>
      </c>
      <c r="L237" s="2" t="inlineStr"/>
      <c r="M237" s="2" t="n">
        <v>1902</v>
      </c>
      <c r="N237" s="2" t="inlineStr">
        <is>
          <t>founding year</t>
        </is>
      </c>
      <c r="O237" s="2" t="inlineStr">
        <is>
          <t>the system behind the branches and the land company</t>
        </is>
      </c>
      <c r="P237" s="2" t="inlineStr"/>
      <c r="Q237" s="2" t="inlineStr">
        <is>
          <t>Gone as a corporate entity; its land subsidiary becomes Alico.</t>
        </is>
      </c>
      <c r="R237" s="2" t="inlineStr">
        <is>
          <t>12 September 2026</t>
        </is>
      </c>
      <c r="S237" s="2" t="inlineStr">
        <is>
          <t>High</t>
        </is>
      </c>
      <c r="T237" s="2" t="inlineStr">
        <is>
          <t>ALHIST WFSR WHCB</t>
        </is>
      </c>
      <c r="U237" s="2" t="n">
        <v>3</v>
      </c>
      <c r="V237" s="2" t="n">
        <v>3</v>
      </c>
      <c r="W237" s="2" t="n">
        <v>0.0765</v>
      </c>
      <c r="X237" s="2" t="n">
        <v>0.0881</v>
      </c>
      <c r="Y237" s="2" t="n">
        <v>0.3333</v>
      </c>
      <c r="Z237" s="2" t="inlineStr"/>
      <c r="AA237" s="2" t="inlineStr"/>
      <c r="AB237" s="2" t="inlineStr">
        <is>
          <t>no pin; clustered at its hub region</t>
        </is>
      </c>
      <c r="AC237" s="2" t="inlineStr">
        <is>
          <t>The consolidated ACL absorbs the Plant System in 1902 and the Peace River and Ridge branches with it; its land subsidiary, the Atlantic Land and Improvement Company, is the source of Alico's land base [ALHIST][WFSR][WHCB].</t>
        </is>
      </c>
    </row>
    <row r="238">
      <c r="A238" s="2" t="inlineStr">
        <is>
          <t>cocacola</t>
        </is>
      </c>
      <c r="B238" s="2" t="inlineStr">
        <is>
          <t>Coca-Cola and Minute Maid</t>
        </is>
      </c>
      <c r="C238" s="2" t="inlineStr">
        <is>
          <t>business</t>
        </is>
      </c>
      <c r="D238" s="2" t="inlineStr"/>
      <c r="E238" s="2" t="inlineStr">
        <is>
          <t>Outside the Heartland</t>
        </is>
      </c>
      <c r="F238" s="2" t="inlineStr">
        <is>
          <t>Atlanta, Georgia</t>
        </is>
      </c>
      <c r="G238" s="2" t="inlineStr">
        <is>
          <t>Outside Florida</t>
        </is>
      </c>
      <c r="H238" s="2" t="inlineStr"/>
      <c r="I238" s="2" t="inlineStr">
        <is>
          <t>publicly verified operating</t>
        </is>
      </c>
      <c r="J238" s="2" t="inlineStr"/>
      <c r="K238" s="2" t="n">
        <v>1945</v>
      </c>
      <c r="L238" s="2" t="inlineStr"/>
      <c r="M238" s="2" t="n">
        <v>1945</v>
      </c>
      <c r="N238" s="2" t="inlineStr">
        <is>
          <t>founding year</t>
        </is>
      </c>
      <c r="O238" s="2" t="inlineStr">
        <is>
          <t>the grove owner that left</t>
        </is>
      </c>
      <c r="P238" s="2" t="inlineStr"/>
      <c r="Q238" s="2" t="inlineStr">
        <is>
          <t>Out of Florida groves and plants; its brands are made under contract.</t>
        </is>
      </c>
      <c r="R238" s="2" t="inlineStr">
        <is>
          <t>12 September 2026</t>
        </is>
      </c>
      <c r="S238" s="2" t="inlineStr">
        <is>
          <t>High</t>
        </is>
      </c>
      <c r="T238" s="2" t="inlineStr">
        <is>
          <t>KRCH JAX23 WMM CFDCP</t>
        </is>
      </c>
      <c r="U238" s="2" t="n">
        <v>4</v>
      </c>
      <c r="V238" s="2" t="n">
        <v>4</v>
      </c>
      <c r="W238" s="2" t="n">
        <v>0.2103</v>
      </c>
      <c r="X238" s="2" t="n">
        <v>0.0017</v>
      </c>
      <c r="Y238" s="2" t="n">
        <v>0.75</v>
      </c>
      <c r="Z238" s="2" t="inlineStr"/>
      <c r="AA238" s="2" t="inlineStr"/>
      <c r="AB238" s="2" t="inlineStr">
        <is>
          <t>no pin; clustered at its hub region</t>
        </is>
      </c>
      <c r="AC238" s="2" t="inlineStr">
        <is>
          <t>King Ranch's Running W partnership manages 16,000 acres of Coca-Cola's Minute Maid groves from 1993, the reference record dates the grove sale to 1997, and the 1996 plant sales pass juice manufacturing to Cutrale; Peace River Citrus Products now makes Minute Maid for McDonald's under a renewed ten year contract [KRCH][WMM][JAX23][CFDCP].</t>
        </is>
      </c>
    </row>
    <row r="239">
      <c r="A239" s="2" t="inlineStr">
        <is>
          <t>rossi</t>
        </is>
      </c>
      <c r="B239" s="2" t="inlineStr">
        <is>
          <t>Anthony Rossi</t>
        </is>
      </c>
      <c r="C239" s="2" t="inlineStr">
        <is>
          <t>person</t>
        </is>
      </c>
      <c r="D239" s="2" t="inlineStr">
        <is>
          <t>founding or core member</t>
        </is>
      </c>
      <c r="E239" s="2" t="inlineStr">
        <is>
          <t>Outside the Heartland</t>
        </is>
      </c>
      <c r="F239" s="2" t="inlineStr">
        <is>
          <t>Bradenton, Manatee County</t>
        </is>
      </c>
      <c r="G239" s="2" t="inlineStr">
        <is>
          <t>Outside the Heartland</t>
        </is>
      </c>
      <c r="H239" s="2" t="inlineStr"/>
      <c r="I239" s="2" t="inlineStr"/>
      <c r="J239" s="2" t="inlineStr"/>
      <c r="K239" s="2" t="n"/>
      <c r="L239" s="2" t="inlineStr"/>
      <c r="M239" s="2" t="n">
        <v>1947</v>
      </c>
      <c r="N239" s="2" t="inlineStr">
        <is>
          <t>first documented activity</t>
        </is>
      </c>
      <c r="O239" s="2" t="inlineStr">
        <is>
          <t>the inventor of chilled orange juice at scale</t>
        </is>
      </c>
      <c r="P239" s="2" t="inlineStr"/>
      <c r="Q239" s="2" t="inlineStr">
        <is>
          <t>Died 1993.</t>
        </is>
      </c>
      <c r="R239" s="2" t="inlineStr">
        <is>
          <t>12 September 2026</t>
        </is>
      </c>
      <c r="S239" s="2" t="inlineStr">
        <is>
          <t>Medium</t>
        </is>
      </c>
      <c r="T239" s="2" t="inlineStr">
        <is>
          <t>WROSSI</t>
        </is>
      </c>
      <c r="U239" s="2" t="n">
        <v>1</v>
      </c>
      <c r="V239" s="2" t="n">
        <v>1</v>
      </c>
      <c r="W239" s="2" t="n">
        <v>0</v>
      </c>
      <c r="X239" s="2" t="n">
        <v>0</v>
      </c>
      <c r="Y239" s="2" t="n">
        <v>1</v>
      </c>
      <c r="Z239" s="2" t="inlineStr"/>
      <c r="AA239" s="2" t="inlineStr"/>
      <c r="AB239" s="2" t="inlineStr">
        <is>
          <t>no pin; clustered at its hub region</t>
        </is>
      </c>
      <c r="AC239" s="2" t="inlineStr">
        <is>
          <t>The Sicilian immigrant founds Tropicana in 1947 and patents flash pasteurization in 1954, creating the ready to drink juice market that pulled the Heartland's oranges north [WROSSI].</t>
        </is>
      </c>
    </row>
    <row r="240">
      <c r="A240" s="2" t="inlineStr">
        <is>
          <t>tropicana</t>
        </is>
      </c>
      <c r="B240" s="2" t="inlineStr">
        <is>
          <t>Tropicana</t>
        </is>
      </c>
      <c r="C240" s="2" t="inlineStr">
        <is>
          <t>business</t>
        </is>
      </c>
      <c r="D240" s="2" t="inlineStr"/>
      <c r="E240" s="2" t="inlineStr">
        <is>
          <t>Outside the Heartland</t>
        </is>
      </c>
      <c r="F240" s="2" t="inlineStr">
        <is>
          <t>Bradenton plant; Chicago headquarters</t>
        </is>
      </c>
      <c r="G240" s="2" t="inlineStr">
        <is>
          <t>Outside the Heartland</t>
        </is>
      </c>
      <c r="H240" s="2" t="inlineStr"/>
      <c r="I240" s="2" t="inlineStr">
        <is>
          <t>publicly verified operating</t>
        </is>
      </c>
      <c r="J240" s="2" t="inlineStr"/>
      <c r="K240" s="2" t="n">
        <v>1947</v>
      </c>
      <c r="L240" s="2" t="inlineStr"/>
      <c r="M240" s="2" t="n">
        <v>1947</v>
      </c>
      <c r="N240" s="2" t="inlineStr">
        <is>
          <t>founding year</t>
        </is>
      </c>
      <c r="O240" s="2" t="inlineStr">
        <is>
          <t>the biggest buyer Florida fruit ever had</t>
        </is>
      </c>
      <c r="P240" s="2" t="inlineStr"/>
      <c r="Q240" s="2" t="inlineStr">
        <is>
          <t>Operating under Tropicana Brands Group; the Alico agreement ends in May 2025.</t>
        </is>
      </c>
      <c r="R240" s="2" t="inlineStr">
        <is>
          <t>12 September 2026</t>
        </is>
      </c>
      <c r="S240" s="2" t="inlineStr">
        <is>
          <t>High</t>
        </is>
      </c>
      <c r="T240" s="2" t="inlineStr">
        <is>
          <t>WTROP JAX23 ALSEC3 AL10K</t>
        </is>
      </c>
      <c r="U240" s="2" t="n">
        <v>3</v>
      </c>
      <c r="V240" s="2" t="n">
        <v>3</v>
      </c>
      <c r="W240" s="2" t="n">
        <v>0.0519</v>
      </c>
      <c r="X240" s="2" t="n">
        <v>0</v>
      </c>
      <c r="Y240" s="2" t="n">
        <v>0.3333</v>
      </c>
      <c r="Z240" s="2" t="inlineStr"/>
      <c r="AA240" s="2" t="inlineStr"/>
      <c r="AB240" s="2" t="inlineStr">
        <is>
          <t>no pin; clustered at its hub region</t>
        </is>
      </c>
      <c r="AC240" s="2" t="inlineStr">
        <is>
          <t>Anthony Rossi founds Tropicana at Bradenton in 1947; PepsiCo buys it in 1998 and PAI Partners takes 61 percent in 2021 [WTROP]. Its Bradenton plant processes nearly 60 million boxes a year at the 2023 reporting, the largest single Florida fruit buyer as reported, and its Alico orange purchase agreement terminates by mutual consent on 23 May 2025 [JAX23][ALSEC3][AL10K].</t>
        </is>
      </c>
    </row>
    <row r="241">
      <c r="A241" s="2" t="inlineStr">
        <is>
          <t>nextera</t>
        </is>
      </c>
      <c r="B241" s="2" t="inlineStr">
        <is>
          <t>NextEra Energy</t>
        </is>
      </c>
      <c r="C241" s="2" t="inlineStr">
        <is>
          <t>business</t>
        </is>
      </c>
      <c r="D241" s="2" t="inlineStr"/>
      <c r="E241" s="2" t="inlineStr">
        <is>
          <t>Outside the Heartland</t>
        </is>
      </c>
      <c r="F241" s="2" t="inlineStr">
        <is>
          <t>Juno Beach, Palm Beach County</t>
        </is>
      </c>
      <c r="G241" s="2" t="inlineStr">
        <is>
          <t>Outside the Heartland</t>
        </is>
      </c>
      <c r="H241" s="2" t="inlineStr"/>
      <c r="I241" s="2" t="inlineStr">
        <is>
          <t>publicly verified operating</t>
        </is>
      </c>
      <c r="J241" s="2" t="inlineStr"/>
      <c r="K241" s="2" t="n">
        <v>1984</v>
      </c>
      <c r="L241" s="2" t="inlineStr"/>
      <c r="M241" s="2" t="n">
        <v>1984</v>
      </c>
      <c r="N241" s="2" t="inlineStr">
        <is>
          <t>founding year</t>
        </is>
      </c>
      <c r="O241" s="2" t="inlineStr">
        <is>
          <t>FPL's parent</t>
        </is>
      </c>
      <c r="P241" s="2" t="inlineStr"/>
      <c r="Q241" s="2" t="inlineStr">
        <is>
          <t>Operating; one of the largest electric utility holding companies in the United States.</t>
        </is>
      </c>
      <c r="R241" s="2" t="inlineStr">
        <is>
          <t>12 September 2026</t>
        </is>
      </c>
      <c r="S241" s="2" t="inlineStr">
        <is>
          <t>High</t>
        </is>
      </c>
      <c r="T241" s="2" t="inlineStr">
        <is>
          <t>SECNEE NEEA FPLP WNEE</t>
        </is>
      </c>
      <c r="U241" s="2" t="n">
        <v>1</v>
      </c>
      <c r="V241" s="2" t="n">
        <v>1</v>
      </c>
      <c r="W241" s="2" t="n">
        <v>0</v>
      </c>
      <c r="X241" s="2" t="n">
        <v>0</v>
      </c>
      <c r="Y241" s="2" t="n">
        <v>1</v>
      </c>
      <c r="Z241" s="2" t="inlineStr"/>
      <c r="AA241" s="2" t="inlineStr"/>
      <c r="AB241" s="2" t="inlineStr">
        <is>
          <t>no pin; clustered at its hub region</t>
        </is>
      </c>
      <c r="AC241" s="2" t="inlineStr">
        <is>
          <t>The Juno Beach holding company owns Florida Power &amp; Light and hosts the ten year site plans that announce the Heartland's solar buildout [SECNEE][NEEA][FPLP].</t>
        </is>
      </c>
    </row>
    <row r="242">
      <c r="A242" s="2" t="inlineStr">
        <is>
          <t>cutrale</t>
        </is>
      </c>
      <c r="B242" s="2" t="inlineStr">
        <is>
          <t>Cutrale Citrus Juices USA</t>
        </is>
      </c>
      <c r="C242" s="2" t="inlineStr">
        <is>
          <t>business</t>
        </is>
      </c>
      <c r="D242" s="2" t="inlineStr"/>
      <c r="E242" s="2" t="inlineStr">
        <is>
          <t>Outside the Heartland</t>
        </is>
      </c>
      <c r="F242" s="2" t="inlineStr">
        <is>
          <t>Auburndale, Polk County; parent at Araraquara, Brazil</t>
        </is>
      </c>
      <c r="G242" s="2" t="inlineStr">
        <is>
          <t>Outside the Heartland</t>
        </is>
      </c>
      <c r="H242" s="2" t="inlineStr"/>
      <c r="I242" s="2" t="inlineStr">
        <is>
          <t>publicly verified operating</t>
        </is>
      </c>
      <c r="J242" s="2" t="inlineStr"/>
      <c r="K242" s="2" t="n">
        <v>1996</v>
      </c>
      <c r="L242" s="2" t="inlineStr"/>
      <c r="M242" s="2" t="n">
        <v>1996</v>
      </c>
      <c r="N242" s="2" t="inlineStr">
        <is>
          <t>founding year</t>
        </is>
      </c>
      <c r="O242" s="2" t="inlineStr">
        <is>
          <t>the Brazilian juice giant's Florida arm</t>
        </is>
      </c>
      <c r="P242" s="2" t="inlineStr"/>
      <c r="Q242" s="2" t="inlineStr">
        <is>
          <t>Operating; the Auburndale plant is the state's second largest juice producer, as reported.</t>
        </is>
      </c>
      <c r="R242" s="2" t="inlineStr">
        <is>
          <t>12 September 2026</t>
        </is>
      </c>
      <c r="S242" s="2" t="inlineStr">
        <is>
          <t>High</t>
        </is>
      </c>
      <c r="T242" s="2" t="inlineStr">
        <is>
          <t>WCUT SBCUT JAX23 FAS26</t>
        </is>
      </c>
      <c r="U242" s="2" t="n">
        <v>1</v>
      </c>
      <c r="V242" s="2" t="n">
        <v>1</v>
      </c>
      <c r="W242" s="2" t="n">
        <v>0</v>
      </c>
      <c r="X242" s="2" t="n">
        <v>0</v>
      </c>
      <c r="Y242" s="2" t="n">
        <v>1</v>
      </c>
      <c r="Z242" s="2" t="inlineStr"/>
      <c r="AA242" s="2" t="inlineStr"/>
      <c r="AB242" s="2" t="inlineStr">
        <is>
          <t>no pin; clustered at its hub region</t>
        </is>
      </c>
      <c r="AC242" s="2" t="inlineStr">
        <is>
          <t>The US subsidiary of the family controlled Brazilian group registers in Florida on 30 August 1996, the year Coca-Cola's Florida juice plants pass to Cutrale hands, and continues making Minute Maid and Simply products [SBCUT][WCUT][JAX23]. Brazilian supply, at 1.0 million of the world's 1.4 million tons of orange juice in the January 2026 USDA circular, sets the market Heartland growers sell into [FAS26].</t>
        </is>
      </c>
    </row>
    <row r="243">
      <c r="A243" s="2" t="inlineStr">
        <is>
          <t>farmcredit</t>
        </is>
      </c>
      <c r="B243" s="2" t="inlineStr">
        <is>
          <t>Farm Credit of Florida</t>
        </is>
      </c>
      <c r="C243" s="2" t="inlineStr">
        <is>
          <t>business</t>
        </is>
      </c>
      <c r="D243" s="2" t="inlineStr"/>
      <c r="E243" s="2" t="inlineStr">
        <is>
          <t>Outside the Heartland</t>
        </is>
      </c>
      <c r="F243" s="2" t="inlineStr">
        <is>
          <t>West Palm Beach; branches at Arcadia and Wauchula</t>
        </is>
      </c>
      <c r="G243" s="2" t="inlineStr">
        <is>
          <t>Outside the Heartland</t>
        </is>
      </c>
      <c r="H243" s="2" t="inlineStr"/>
      <c r="I243" s="2" t="inlineStr">
        <is>
          <t>publicly verified operating</t>
        </is>
      </c>
      <c r="J243" s="2" t="inlineStr"/>
      <c r="K243" s="2" t="n"/>
      <c r="L243" s="2" t="inlineStr"/>
      <c r="M243" s="2" t="n">
        <v>2025</v>
      </c>
      <c r="N243" s="2" t="inlineStr">
        <is>
          <t>first documented year on the map; founding year not recorded</t>
        </is>
      </c>
      <c r="O243" s="2" t="inlineStr">
        <is>
          <t>the region's agricultural lender</t>
        </is>
      </c>
      <c r="P243" s="2" t="inlineStr"/>
      <c r="Q243" s="2" t="inlineStr">
        <is>
          <t>Operating; 13 offices serve 36 counties.</t>
        </is>
      </c>
      <c r="R243" s="2" t="inlineStr">
        <is>
          <t>12 September 2026</t>
        </is>
      </c>
      <c r="S243" s="2" t="inlineStr">
        <is>
          <t>High</t>
        </is>
      </c>
      <c r="T243" s="2" t="inlineStr">
        <is>
          <t>FCFL FCFLA</t>
        </is>
      </c>
      <c r="U243" s="2" t="n">
        <v>2</v>
      </c>
      <c r="V243" s="2" t="n">
        <v>2</v>
      </c>
      <c r="W243" s="2" t="n">
        <v>0</v>
      </c>
      <c r="X243" s="2" t="n">
        <v>0</v>
      </c>
      <c r="Y243" s="2" t="n">
        <v>0</v>
      </c>
      <c r="Z243" s="2" t="inlineStr"/>
      <c r="AA243" s="2" t="inlineStr"/>
      <c r="AB243" s="2" t="inlineStr">
        <is>
          <t>no pin; clustered at its hub region</t>
        </is>
      </c>
      <c r="AC243" s="2" t="inlineStr">
        <is>
          <t>The cooperative lender operates Arcadia and Wauchula branches and returns a 20 million dollar patronage dividend at its 2025 member dinner at Padgett Family Ranch [FCFL][FCFLA].</t>
        </is>
      </c>
    </row>
    <row r="244">
      <c r="A244" s="2" t="inlineStr">
        <is>
          <t>mcdonalds</t>
        </is>
      </c>
      <c r="B244" s="2" t="inlineStr">
        <is>
          <t>McDonald's</t>
        </is>
      </c>
      <c r="C244" s="2" t="inlineStr">
        <is>
          <t>business</t>
        </is>
      </c>
      <c r="D244" s="2" t="inlineStr"/>
      <c r="E244" s="2" t="inlineStr">
        <is>
          <t>Outside the Heartland</t>
        </is>
      </c>
      <c r="F244" s="2" t="inlineStr">
        <is>
          <t>Chicago</t>
        </is>
      </c>
      <c r="G244" s="2" t="inlineStr">
        <is>
          <t>Outside Florida</t>
        </is>
      </c>
      <c r="H244" s="2" t="inlineStr"/>
      <c r="I244" s="2" t="inlineStr">
        <is>
          <t>publicly verified operating</t>
        </is>
      </c>
      <c r="J244" s="2" t="inlineStr"/>
      <c r="K244" s="2" t="n"/>
      <c r="L244" s="2" t="inlineStr"/>
      <c r="M244" s="2" t="n">
        <v>2025</v>
      </c>
      <c r="N244" s="2" t="inlineStr">
        <is>
          <t>first documented year on the map; founding year not recorded</t>
        </is>
      </c>
      <c r="O244" s="2" t="inlineStr">
        <is>
          <t>the soft serve and orange juice buyer</t>
        </is>
      </c>
      <c r="P244" s="2" t="inlineStr"/>
      <c r="Q244" s="2" t="inlineStr">
        <is>
          <t>Operating; two documented Heartland supply lines reach it.</t>
        </is>
      </c>
      <c r="R244" s="2" t="inlineStr">
        <is>
          <t>12 September 2026</t>
        </is>
      </c>
      <c r="S244" s="2" t="inlineStr">
        <is>
          <t>High</t>
        </is>
      </c>
      <c r="T244" s="2" t="inlineStr">
        <is>
          <t>MCD CFDCP</t>
        </is>
      </c>
      <c r="U244" s="2" t="n">
        <v>2</v>
      </c>
      <c r="V244" s="2" t="n">
        <v>2</v>
      </c>
      <c r="W244" s="2" t="n">
        <v>0.0133</v>
      </c>
      <c r="X244" s="2" t="n">
        <v>0</v>
      </c>
      <c r="Y244" s="2" t="n">
        <v>0</v>
      </c>
      <c r="Z244" s="2" t="inlineStr"/>
      <c r="AA244" s="2" t="inlineStr"/>
      <c r="AB244" s="2" t="inlineStr">
        <is>
          <t>no pin; clustered at its hub region</t>
        </is>
      </c>
      <c r="AC244" s="2" t="inlineStr">
        <is>
          <t>Milking R Dairy of Okeechobee supplies milk for the chain's Florida soft serve, and Peace River Citrus Products makes its Minute Maid orange juice [MCD][CFDCP].</t>
        </is>
      </c>
    </row>
    <row r="245">
      <c r="A245" s="2" t="inlineStr">
        <is>
          <t>okee</t>
        </is>
      </c>
      <c r="B245" s="2" t="inlineStr">
        <is>
          <t>Okeechobee</t>
        </is>
      </c>
      <c r="C245" s="2" t="inlineStr">
        <is>
          <t>city</t>
        </is>
      </c>
      <c r="D245" s="2" t="inlineStr"/>
      <c r="E245" s="2" t="inlineStr">
        <is>
          <t>Hub region</t>
        </is>
      </c>
      <c r="F245" s="2" t="inlineStr">
        <is>
          <t>Okeechobee County</t>
        </is>
      </c>
      <c r="G245" s="2" t="inlineStr"/>
      <c r="H245" s="2" t="inlineStr"/>
      <c r="I245" s="2" t="inlineStr"/>
      <c r="J245" s="2" t="inlineStr"/>
      <c r="K245" s="2" t="n"/>
      <c r="L245" s="2" t="inlineStr"/>
      <c r="M245" s="2" t="n"/>
      <c r="N245" s="2" t="inlineStr"/>
      <c r="O245" s="2" t="inlineStr">
        <is>
          <t>hub region</t>
        </is>
      </c>
      <c r="P245" s="2" t="inlineStr"/>
      <c r="Q245" s="2" t="inlineStr"/>
      <c r="R245" s="2" t="inlineStr"/>
      <c r="S245" s="2" t="inlineStr"/>
      <c r="T245" s="2" t="inlineStr"/>
      <c r="U245" s="2" t="inlineStr"/>
      <c r="V245" s="2" t="inlineStr"/>
      <c r="W245" s="2" t="inlineStr"/>
      <c r="X245" s="2" t="inlineStr"/>
      <c r="Y245" s="2" t="inlineStr"/>
      <c r="Z245" s="2" t="n">
        <v>27.3</v>
      </c>
      <c r="AA245" s="2" t="n">
        <v>-80.86</v>
      </c>
      <c r="AB245" s="2" t="inlineStr">
        <is>
          <t>hub anchor at the district</t>
        </is>
      </c>
      <c r="AC245" s="2" t="inlineStr">
        <is>
          <t>The Okeechobee district: the town and the north shore of the lake. 353,034 agricultural acres on the 2025 roll [MOD].</t>
        </is>
      </c>
    </row>
    <row r="246">
      <c r="A246" s="2" t="inlineStr">
        <is>
          <t>outfl</t>
        </is>
      </c>
      <c r="B246" s="2" t="inlineStr">
        <is>
          <t>Outside Florida</t>
        </is>
      </c>
      <c r="C246" s="2" t="inlineStr">
        <is>
          <t>city</t>
        </is>
      </c>
      <c r="D246" s="2" t="inlineStr"/>
      <c r="E246" s="2" t="inlineStr">
        <is>
          <t>Hub region</t>
        </is>
      </c>
      <c r="F246" s="2" t="inlineStr">
        <is>
          <t>beyond Florida</t>
        </is>
      </c>
      <c r="G246" s="2" t="inlineStr"/>
      <c r="H246" s="2" t="inlineStr"/>
      <c r="I246" s="2" t="inlineStr"/>
      <c r="J246" s="2" t="inlineStr"/>
      <c r="K246" s="2" t="n"/>
      <c r="L246" s="2" t="inlineStr"/>
      <c r="M246" s="2" t="n"/>
      <c r="N246" s="2" t="inlineStr"/>
      <c r="O246" s="2" t="inlineStr">
        <is>
          <t>hub region</t>
        </is>
      </c>
      <c r="P246" s="2" t="inlineStr"/>
      <c r="Q246" s="2" t="inlineStr"/>
      <c r="R246" s="2" t="inlineStr"/>
      <c r="S246" s="2" t="inlineStr"/>
      <c r="T246" s="2" t="inlineStr"/>
      <c r="U246" s="2" t="inlineStr"/>
      <c r="V246" s="2" t="inlineStr"/>
      <c r="W246" s="2" t="inlineStr"/>
      <c r="X246" s="2" t="inlineStr"/>
      <c r="Y246" s="2" t="inlineStr"/>
      <c r="Z246" s="2" t="n">
        <v>25.65</v>
      </c>
      <c r="AA246" s="2" t="n">
        <v>-83.55</v>
      </c>
      <c r="AB246" s="2" t="inlineStr">
        <is>
          <t>cluster in open water</t>
        </is>
      </c>
      <c r="AC246" s="2" t="inlineStr">
        <is>
          <t>Owners, buyers and agencies beyond Florida with a documented link into the region: Texas, Georgia, Washington, Chicago, Brazil.</t>
        </is>
      </c>
    </row>
    <row r="247">
      <c r="A247" s="2" t="inlineStr">
        <is>
          <t>outside</t>
        </is>
      </c>
      <c r="B247" s="2" t="inlineStr">
        <is>
          <t>Outside the Heartland</t>
        </is>
      </c>
      <c r="C247" s="2" t="inlineStr">
        <is>
          <t>city</t>
        </is>
      </c>
      <c r="D247" s="2" t="inlineStr"/>
      <c r="E247" s="2" t="inlineStr">
        <is>
          <t>Hub region</t>
        </is>
      </c>
      <c r="F247" s="2" t="inlineStr">
        <is>
          <t>elsewhere in Florida</t>
        </is>
      </c>
      <c r="G247" s="2" t="inlineStr"/>
      <c r="H247" s="2" t="inlineStr"/>
      <c r="I247" s="2" t="inlineStr"/>
      <c r="J247" s="2" t="inlineStr"/>
      <c r="K247" s="2" t="n"/>
      <c r="L247" s="2" t="inlineStr"/>
      <c r="M247" s="2" t="n"/>
      <c r="N247" s="2" t="inlineStr"/>
      <c r="O247" s="2" t="inlineStr">
        <is>
          <t>hub region</t>
        </is>
      </c>
      <c r="P247" s="2" t="inlineStr"/>
      <c r="Q247" s="2" t="inlineStr"/>
      <c r="R247" s="2" t="inlineStr"/>
      <c r="S247" s="2" t="inlineStr"/>
      <c r="T247" s="2" t="inlineStr"/>
      <c r="U247" s="2" t="inlineStr"/>
      <c r="V247" s="2" t="inlineStr"/>
      <c r="W247" s="2" t="inlineStr"/>
      <c r="X247" s="2" t="inlineStr"/>
      <c r="Y247" s="2" t="inlineStr"/>
      <c r="Z247" s="2" t="n">
        <v>27.35</v>
      </c>
      <c r="AA247" s="2" t="n">
        <v>-83.3</v>
      </c>
      <c r="AB247" s="2" t="inlineStr">
        <is>
          <t>cluster in open water</t>
        </is>
      </c>
      <c r="AC247" s="2" t="inlineStr">
        <is>
          <t>Owners, processors, buyers, lenders and agencies elsewhere in Florida with a documented link into the region.</t>
        </is>
      </c>
    </row>
    <row r="248">
      <c r="A248" s="2" t="inlineStr">
        <is>
          <t>peace</t>
        </is>
      </c>
      <c r="B248" s="2" t="inlineStr">
        <is>
          <t>Peace River valley</t>
        </is>
      </c>
      <c r="C248" s="2" t="inlineStr">
        <is>
          <t>city</t>
        </is>
      </c>
      <c r="D248" s="2" t="inlineStr"/>
      <c r="E248" s="2" t="inlineStr">
        <is>
          <t>Hub region</t>
        </is>
      </c>
      <c r="F248" s="2" t="inlineStr">
        <is>
          <t>Hardee and DeSoto counties</t>
        </is>
      </c>
      <c r="G248" s="2" t="inlineStr"/>
      <c r="H248" s="2" t="inlineStr"/>
      <c r="I248" s="2" t="inlineStr"/>
      <c r="J248" s="2" t="inlineStr"/>
      <c r="K248" s="2" t="n"/>
      <c r="L248" s="2" t="inlineStr"/>
      <c r="M248" s="2" t="n"/>
      <c r="N248" s="2" t="inlineStr"/>
      <c r="O248" s="2" t="inlineStr">
        <is>
          <t>hub region</t>
        </is>
      </c>
      <c r="P248" s="2" t="inlineStr"/>
      <c r="Q248" s="2" t="inlineStr"/>
      <c r="R248" s="2" t="inlineStr"/>
      <c r="S248" s="2" t="inlineStr"/>
      <c r="T248" s="2" t="inlineStr"/>
      <c r="U248" s="2" t="inlineStr"/>
      <c r="V248" s="2" t="inlineStr"/>
      <c r="W248" s="2" t="inlineStr"/>
      <c r="X248" s="2" t="inlineStr"/>
      <c r="Y248" s="2" t="inlineStr"/>
      <c r="Z248" s="2" t="n">
        <v>27.35</v>
      </c>
      <c r="AA248" s="2" t="n">
        <v>-81.83</v>
      </c>
      <c r="AB248" s="2" t="inlineStr">
        <is>
          <t>hub anchor at the district</t>
        </is>
      </c>
      <c r="AC248" s="2" t="inlineStr">
        <is>
          <t>The Peace River valley district: Hardee and DeSoto counties, with Wauchula, Bowling Green, Zolfo Springs and Arcadia. 664,651 agricultural acres on the 2025 roll [MOD].</t>
        </is>
      </c>
    </row>
    <row r="249">
      <c r="A249" s="2" t="inlineStr">
        <is>
          <t>unrecorded</t>
        </is>
      </c>
      <c r="B249" s="2" t="inlineStr">
        <is>
          <t>Place not recorded</t>
        </is>
      </c>
      <c r="C249" s="2" t="inlineStr">
        <is>
          <t>city</t>
        </is>
      </c>
      <c r="D249" s="2" t="inlineStr"/>
      <c r="E249" s="2" t="inlineStr">
        <is>
          <t>Hub region</t>
        </is>
      </c>
      <c r="F249" s="2" t="inlineStr">
        <is>
          <t>no place recorded</t>
        </is>
      </c>
      <c r="G249" s="2" t="inlineStr"/>
      <c r="H249" s="2" t="inlineStr"/>
      <c r="I249" s="2" t="inlineStr"/>
      <c r="J249" s="2" t="inlineStr"/>
      <c r="K249" s="2" t="n"/>
      <c r="L249" s="2" t="inlineStr"/>
      <c r="M249" s="2" t="n"/>
      <c r="N249" s="2" t="inlineStr"/>
      <c r="O249" s="2" t="inlineStr">
        <is>
          <t>hub region</t>
        </is>
      </c>
      <c r="P249" s="2" t="inlineStr"/>
      <c r="Q249" s="2" t="inlineStr"/>
      <c r="R249" s="2" t="inlineStr"/>
      <c r="S249" s="2" t="inlineStr"/>
      <c r="T249" s="2" t="inlineStr"/>
      <c r="U249" s="2" t="inlineStr"/>
      <c r="V249" s="2" t="inlineStr"/>
      <c r="W249" s="2" t="inlineStr"/>
      <c r="X249" s="2" t="inlineStr"/>
      <c r="Y249" s="2" t="inlineStr"/>
      <c r="Z249" s="2" t="n">
        <v>25.75</v>
      </c>
      <c r="AA249" s="2" t="n">
        <v>-79.95</v>
      </c>
      <c r="AB249" s="2" t="inlineStr">
        <is>
          <t>cluster in open water</t>
        </is>
      </c>
      <c r="AC249" s="2" t="inlineStr">
        <is>
          <t>Nodes whose sources record holdings inside the region without a place the map can pin.</t>
        </is>
      </c>
    </row>
    <row r="250">
      <c r="A250" s="2" t="inlineStr">
        <is>
          <t>glades</t>
        </is>
      </c>
      <c r="B250" s="2" t="inlineStr">
        <is>
          <t>The Glades</t>
        </is>
      </c>
      <c r="C250" s="2" t="inlineStr">
        <is>
          <t>city</t>
        </is>
      </c>
      <c r="D250" s="2" t="inlineStr"/>
      <c r="E250" s="2" t="inlineStr">
        <is>
          <t>Hub region</t>
        </is>
      </c>
      <c r="F250" s="2" t="inlineStr">
        <is>
          <t>Glades and Hendry counties and the Palm Beach County Glades communities</t>
        </is>
      </c>
      <c r="G250" s="2" t="inlineStr"/>
      <c r="H250" s="2" t="inlineStr"/>
      <c r="I250" s="2" t="inlineStr"/>
      <c r="J250" s="2" t="inlineStr"/>
      <c r="K250" s="2" t="n"/>
      <c r="L250" s="2" t="inlineStr"/>
      <c r="M250" s="2" t="n"/>
      <c r="N250" s="2" t="inlineStr"/>
      <c r="O250" s="2" t="inlineStr">
        <is>
          <t>hub region</t>
        </is>
      </c>
      <c r="P250" s="2" t="inlineStr"/>
      <c r="Q250" s="2" t="inlineStr"/>
      <c r="R250" s="2" t="inlineStr"/>
      <c r="S250" s="2" t="inlineStr"/>
      <c r="T250" s="2" t="inlineStr"/>
      <c r="U250" s="2" t="inlineStr"/>
      <c r="V250" s="2" t="inlineStr"/>
      <c r="W250" s="2" t="inlineStr"/>
      <c r="X250" s="2" t="inlineStr"/>
      <c r="Y250" s="2" t="inlineStr"/>
      <c r="Z250" s="2" t="n">
        <v>26.72</v>
      </c>
      <c r="AA250" s="2" t="n">
        <v>-81.05</v>
      </c>
      <c r="AB250" s="2" t="inlineStr">
        <is>
          <t>hub anchor at the district</t>
        </is>
      </c>
      <c r="AC250" s="2" t="inlineStr">
        <is>
          <t>The Glades district: Glades and Hendry counties plus Belle Glade, Pahokee, South Bay and Canal Point in western Palm Beach County. 853,200 agricultural acres on the 2025 roll in Glades and Hendry counties [MOD].</t>
        </is>
      </c>
    </row>
    <row r="251">
      <c r="A251" s="2" t="inlineStr">
        <is>
          <t>ridge</t>
        </is>
      </c>
      <c r="B251" s="2" t="inlineStr">
        <is>
          <t>The Ridge</t>
        </is>
      </c>
      <c r="C251" s="2" t="inlineStr">
        <is>
          <t>city</t>
        </is>
      </c>
      <c r="D251" s="2" t="inlineStr"/>
      <c r="E251" s="2" t="inlineStr">
        <is>
          <t>Hub region</t>
        </is>
      </c>
      <c r="F251" s="2" t="inlineStr">
        <is>
          <t>Highlands County, with the Polk extension (Frostproof, Fort Meade)</t>
        </is>
      </c>
      <c r="G251" s="2" t="inlineStr"/>
      <c r="H251" s="2" t="inlineStr"/>
      <c r="I251" s="2" t="inlineStr"/>
      <c r="J251" s="2" t="inlineStr"/>
      <c r="K251" s="2" t="n"/>
      <c r="L251" s="2" t="inlineStr"/>
      <c r="M251" s="2" t="n"/>
      <c r="N251" s="2" t="inlineStr"/>
      <c r="O251" s="2" t="inlineStr">
        <is>
          <t>hub region</t>
        </is>
      </c>
      <c r="P251" s="2" t="inlineStr"/>
      <c r="Q251" s="2" t="inlineStr"/>
      <c r="R251" s="2" t="inlineStr"/>
      <c r="S251" s="2" t="inlineStr"/>
      <c r="T251" s="2" t="inlineStr"/>
      <c r="U251" s="2" t="inlineStr"/>
      <c r="V251" s="2" t="inlineStr"/>
      <c r="W251" s="2" t="inlineStr"/>
      <c r="X251" s="2" t="inlineStr"/>
      <c r="Y251" s="2" t="inlineStr"/>
      <c r="Z251" s="2" t="n">
        <v>27.45</v>
      </c>
      <c r="AA251" s="2" t="n">
        <v>-81.45</v>
      </c>
      <c r="AB251" s="2" t="inlineStr">
        <is>
          <t>hub anchor at the district</t>
        </is>
      </c>
      <c r="AC251" s="2" t="inlineStr">
        <is>
          <t>The Ridge district: Highlands County, with Frostproof, Fort Meade and the Polk Ridge groves as the optional extension the module reports separately. 453,416 agricultural acres on the 2025 roll [MOD].</t>
        </is>
      </c>
    </row>
  </sheetData>
  <pageMargins left="0.75" right="0.75" top="1" bottom="1" header="0.5" footer="0.5"/>
  <tableParts count="1">
    <tablePart xmlns:r="http://schemas.openxmlformats.org/officeDocument/2006/relationships" r:id="rId1"/>
  </tableParts>
</worksheet>
</file>

<file path=xl/worksheets/sheet3.xml><?xml version="1.0" encoding="utf-8"?>
<worksheet xmlns="http://schemas.openxmlformats.org/spreadsheetml/2006/main">
  <sheetPr>
    <outlinePr summaryBelow="1" summaryRight="1"/>
    <pageSetUpPr/>
  </sheetPr>
  <dimension ref="A1:J330"/>
  <sheetViews>
    <sheetView workbookViewId="0">
      <pane ySplit="1" topLeftCell="A2" activePane="bottomLeft" state="frozen"/>
      <selection pane="bottomLeft" activeCell="A1" sqref="A1"/>
    </sheetView>
  </sheetViews>
  <sheetFormatPr baseColWidth="8" defaultRowHeight="15"/>
  <cols>
    <col width="34" customWidth="1" min="1" max="1"/>
    <col width="14" customWidth="1" min="2" max="2"/>
    <col width="20" customWidth="1" min="3" max="3"/>
    <col width="34" customWidth="1" min="4" max="4"/>
    <col width="14" customWidth="1" min="5" max="5"/>
    <col width="18" customWidth="1" min="6" max="6"/>
    <col width="70" customWidth="1" min="7" max="7"/>
    <col width="26" customWidth="1" min="8" max="8"/>
    <col width="18" customWidth="1" min="9" max="9"/>
    <col width="18" customWidth="1" min="10" max="10"/>
  </cols>
  <sheetData>
    <row r="1">
      <c r="A1" s="3" t="inlineStr">
        <is>
          <t>Source</t>
        </is>
      </c>
      <c r="B1" s="3" t="inlineStr">
        <is>
          <t>Source ID</t>
        </is>
      </c>
      <c r="C1" s="3" t="inlineStr">
        <is>
          <t>Relation</t>
        </is>
      </c>
      <c r="D1" s="3" t="inlineStr">
        <is>
          <t>Target</t>
        </is>
      </c>
      <c r="E1" s="3" t="inlineStr">
        <is>
          <t>Target ID</t>
        </is>
      </c>
      <c r="F1" s="3" t="inlineStr">
        <is>
          <t>Years</t>
        </is>
      </c>
      <c r="G1" s="3" t="inlineStr">
        <is>
          <t>Note</t>
        </is>
      </c>
      <c r="H1" s="3" t="inlineStr">
        <is>
          <t>Edge class</t>
        </is>
      </c>
      <c r="I1" s="3" t="inlineStr">
        <is>
          <t>Source district</t>
        </is>
      </c>
      <c r="J1" s="3" t="inlineStr">
        <is>
          <t>Target district</t>
        </is>
      </c>
    </row>
    <row r="2">
      <c r="A2" s="2" t="inlineStr">
        <is>
          <t>Hamilton Disston</t>
        </is>
      </c>
      <c r="B2" s="2" t="inlineStr">
        <is>
          <t>disston</t>
        </is>
      </c>
      <c r="C2" s="2" t="inlineStr">
        <is>
          <t>founded</t>
        </is>
      </c>
      <c r="D2" s="2" t="inlineStr">
        <is>
          <t>Disston purchase and drainage works</t>
        </is>
      </c>
      <c r="E2" s="2" t="inlineStr">
        <is>
          <t>disstonworks</t>
        </is>
      </c>
      <c r="F2" s="2" t="inlineStr">
        <is>
          <t>1881</t>
        </is>
      </c>
      <c r="G2" s="2" t="inlineStr">
        <is>
          <t>4 million acres at 25 cents an acre; over 80 miles of canals dredged from the winter of 1881</t>
        </is>
      </c>
      <c r="H2" s="2" t="inlineStr">
        <is>
          <t>Location and lineage</t>
        </is>
      </c>
      <c r="I2" s="2" t="inlineStr">
        <is>
          <t>Outside Florida</t>
        </is>
      </c>
      <c r="J2" s="2" t="inlineStr">
        <is>
          <t>The Glades</t>
        </is>
      </c>
    </row>
    <row r="3">
      <c r="A3" s="2" t="inlineStr">
        <is>
          <t>Disston purchase and drainage works</t>
        </is>
      </c>
      <c r="B3" s="2" t="inlineStr">
        <is>
          <t>disstonworks</t>
        </is>
      </c>
      <c r="C3" s="2" t="inlineStr">
        <is>
          <t>became</t>
        </is>
      </c>
      <c r="D3" s="2" t="inlineStr">
        <is>
          <t>Everglades Drainage District</t>
        </is>
      </c>
      <c r="E3" s="2" t="inlineStr">
        <is>
          <t>edd</t>
        </is>
      </c>
      <c r="F3" s="2" t="inlineStr">
        <is>
          <t>1881 to 1907</t>
        </is>
      </c>
      <c r="G3" s="2" t="inlineStr">
        <is>
          <t>state drainage institutionalizes what Disston began</t>
        </is>
      </c>
      <c r="H3" s="2" t="inlineStr">
        <is>
          <t>Location and lineage</t>
        </is>
      </c>
      <c r="I3" s="2" t="inlineStr">
        <is>
          <t>The Glades</t>
        </is>
      </c>
      <c r="J3" s="2" t="inlineStr">
        <is>
          <t>The Glades</t>
        </is>
      </c>
    </row>
    <row r="4">
      <c r="A4" s="2" t="inlineStr">
        <is>
          <t>Disston purchase and drainage works</t>
        </is>
      </c>
      <c r="B4" s="2" t="inlineStr">
        <is>
          <t>disstonworks</t>
        </is>
      </c>
      <c r="C4" s="2" t="inlineStr">
        <is>
          <t>became</t>
        </is>
      </c>
      <c r="D4" s="2" t="inlineStr">
        <is>
          <t>Moore Haven</t>
        </is>
      </c>
      <c r="E4" s="2" t="inlineStr">
        <is>
          <t>moorehaven</t>
        </is>
      </c>
      <c r="F4" s="2" t="inlineStr">
        <is>
          <t>1881 onward</t>
        </is>
      </c>
      <c r="G4" s="2" t="inlineStr">
        <is>
          <t>the Caloosahatchee dredging opens the lakeshore muck James Moore plats</t>
        </is>
      </c>
      <c r="H4" s="2" t="inlineStr">
        <is>
          <t>Location and lineage</t>
        </is>
      </c>
      <c r="I4" s="2" t="inlineStr">
        <is>
          <t>The Glades</t>
        </is>
      </c>
      <c r="J4" s="2" t="inlineStr">
        <is>
          <t>The Glades</t>
        </is>
      </c>
    </row>
    <row r="5">
      <c r="A5" s="2" t="inlineStr">
        <is>
          <t>Disston purchase and drainage works</t>
        </is>
      </c>
      <c r="B5" s="2" t="inlineStr">
        <is>
          <t>disstonworks</t>
        </is>
      </c>
      <c r="C5" s="2" t="inlineStr">
        <is>
          <t>became</t>
        </is>
      </c>
      <c r="D5" s="2" t="inlineStr">
        <is>
          <t>LaBelle</t>
        </is>
      </c>
      <c r="E5" s="2" t="inlineStr">
        <is>
          <t>labelle</t>
        </is>
      </c>
      <c r="F5" s="2" t="inlineStr">
        <is>
          <t>1881 onward</t>
        </is>
      </c>
      <c r="G5" s="2" t="inlineStr">
        <is>
          <t>settlement on the Caloosahatchee follows the dredging era</t>
        </is>
      </c>
      <c r="H5" s="2" t="inlineStr">
        <is>
          <t>Location and lineage</t>
        </is>
      </c>
      <c r="I5" s="2" t="inlineStr">
        <is>
          <t>The Glades</t>
        </is>
      </c>
      <c r="J5" s="2" t="inlineStr">
        <is>
          <t>The Glades</t>
        </is>
      </c>
    </row>
    <row r="6">
      <c r="A6" s="2" t="inlineStr">
        <is>
          <t>Everglades Drainage District</t>
        </is>
      </c>
      <c r="B6" s="2" t="inlineStr">
        <is>
          <t>edd</t>
        </is>
      </c>
      <c r="C6" s="2" t="inlineStr">
        <is>
          <t>founded</t>
        </is>
      </c>
      <c r="D6" s="2" t="inlineStr">
        <is>
          <t>Canal Point</t>
        </is>
      </c>
      <c r="E6" s="2" t="inlineStr">
        <is>
          <t>canalpointtown</t>
        </is>
      </c>
      <c r="F6" s="2" t="inlineStr">
        <is>
          <t>1910s</t>
        </is>
      </c>
      <c r="G6" s="2" t="inlineStr">
        <is>
          <t>the West Palm Beach Canal creates the point and names the community</t>
        </is>
      </c>
      <c r="H6" s="2" t="inlineStr">
        <is>
          <t>Location and lineage</t>
        </is>
      </c>
      <c r="I6" s="2" t="inlineStr">
        <is>
          <t>The Glades</t>
        </is>
      </c>
      <c r="J6" s="2" t="inlineStr">
        <is>
          <t>The Glades</t>
        </is>
      </c>
    </row>
    <row r="7">
      <c r="A7" s="2" t="inlineStr">
        <is>
          <t>Everglades Drainage District</t>
        </is>
      </c>
      <c r="B7" s="2" t="inlineStr">
        <is>
          <t>edd</t>
        </is>
      </c>
      <c r="C7" s="2" t="inlineStr">
        <is>
          <t>became</t>
        </is>
      </c>
      <c r="D7" s="2" t="inlineStr">
        <is>
          <t>Pahokee</t>
        </is>
      </c>
      <c r="E7" s="2" t="inlineStr">
        <is>
          <t>pahokee</t>
        </is>
      </c>
      <c r="F7" s="2" t="inlineStr">
        <is>
          <t>1907 onward</t>
        </is>
      </c>
      <c r="G7" s="2" t="inlineStr">
        <is>
          <t>district canals drain the muck the city is founded on</t>
        </is>
      </c>
      <c r="H7" s="2" t="inlineStr">
        <is>
          <t>Location and lineage</t>
        </is>
      </c>
      <c r="I7" s="2" t="inlineStr">
        <is>
          <t>The Glades</t>
        </is>
      </c>
      <c r="J7" s="2" t="inlineStr">
        <is>
          <t>The Glades</t>
        </is>
      </c>
    </row>
    <row r="8">
      <c r="A8" s="2" t="inlineStr">
        <is>
          <t>Everglades Drainage District</t>
        </is>
      </c>
      <c r="B8" s="2" t="inlineStr">
        <is>
          <t>edd</t>
        </is>
      </c>
      <c r="C8" s="2" t="inlineStr">
        <is>
          <t>became</t>
        </is>
      </c>
      <c r="D8" s="2" t="inlineStr">
        <is>
          <t>South Bay</t>
        </is>
      </c>
      <c r="E8" s="2" t="inlineStr">
        <is>
          <t>southbaytown</t>
        </is>
      </c>
      <c r="F8" s="2" t="inlineStr">
        <is>
          <t>1907 onward</t>
        </is>
      </c>
      <c r="G8" s="2" t="inlineStr">
        <is>
          <t>the North New River Canal of 1912 brings the first settlers</t>
        </is>
      </c>
      <c r="H8" s="2" t="inlineStr">
        <is>
          <t>Location and lineage</t>
        </is>
      </c>
      <c r="I8" s="2" t="inlineStr">
        <is>
          <t>The Glades</t>
        </is>
      </c>
      <c r="J8" s="2" t="inlineStr">
        <is>
          <t>The Glades</t>
        </is>
      </c>
    </row>
    <row r="9">
      <c r="A9" s="2" t="inlineStr">
        <is>
          <t>Everglades Drainage District</t>
        </is>
      </c>
      <c r="B9" s="2" t="inlineStr">
        <is>
          <t>edd</t>
        </is>
      </c>
      <c r="C9" s="2" t="inlineStr">
        <is>
          <t>became</t>
        </is>
      </c>
      <c r="D9" s="2" t="inlineStr">
        <is>
          <t>South Florida Water Management District</t>
        </is>
      </c>
      <c r="E9" s="2" t="inlineStr">
        <is>
          <t>sfwmd</t>
        </is>
      </c>
      <c r="F9" s="2" t="inlineStr">
        <is>
          <t>1907 to 1949</t>
        </is>
      </c>
      <c r="G9" s="2" t="inlineStr">
        <is>
          <t>the drainage works pass to the flood control district</t>
        </is>
      </c>
      <c r="H9" s="2" t="inlineStr">
        <is>
          <t>Location and lineage</t>
        </is>
      </c>
      <c r="I9" s="2" t="inlineStr">
        <is>
          <t>The Glades</t>
        </is>
      </c>
      <c r="J9" s="2" t="inlineStr">
        <is>
          <t>Outside the Heartland</t>
        </is>
      </c>
    </row>
    <row r="10">
      <c r="A10" s="2" t="inlineStr">
        <is>
          <t>Hurricanes of 1926 and 1928</t>
        </is>
      </c>
      <c r="B10" s="2" t="inlineStr">
        <is>
          <t>hurricanes</t>
        </is>
      </c>
      <c r="C10" s="2" t="inlineStr">
        <is>
          <t>supported</t>
        </is>
      </c>
      <c r="D10" s="2" t="inlineStr">
        <is>
          <t>Moore Haven</t>
        </is>
      </c>
      <c r="E10" s="2" t="inlineStr">
        <is>
          <t>moorehaven</t>
        </is>
      </c>
      <c r="F10" s="2" t="inlineStr">
        <is>
          <t>1926</t>
        </is>
      </c>
      <c r="G10" s="2" t="inlineStr">
        <is>
          <t>the lake surge drowns the town</t>
        </is>
      </c>
      <c r="H10" s="2" t="inlineStr">
        <is>
          <t>Support</t>
        </is>
      </c>
      <c r="I10" s="2" t="inlineStr">
        <is>
          <t>The Glades</t>
        </is>
      </c>
      <c r="J10" s="2" t="inlineStr">
        <is>
          <t>The Glades</t>
        </is>
      </c>
    </row>
    <row r="11">
      <c r="A11" s="2" t="inlineStr">
        <is>
          <t>Hurricanes of 1926 and 1928</t>
        </is>
      </c>
      <c r="B11" s="2" t="inlineStr">
        <is>
          <t>hurricanes</t>
        </is>
      </c>
      <c r="C11" s="2" t="inlineStr">
        <is>
          <t>supported</t>
        </is>
      </c>
      <c r="D11" s="2" t="inlineStr">
        <is>
          <t>Belle Glade</t>
        </is>
      </c>
      <c r="E11" s="2" t="inlineStr">
        <is>
          <t>belleglade</t>
        </is>
      </c>
      <c r="F11" s="2" t="inlineStr">
        <is>
          <t>1928</t>
        </is>
      </c>
      <c r="G11" s="2" t="inlineStr">
        <is>
          <t>about 611 dead in the town alone</t>
        </is>
      </c>
      <c r="H11" s="2" t="inlineStr">
        <is>
          <t>Support</t>
        </is>
      </c>
      <c r="I11" s="2" t="inlineStr">
        <is>
          <t>The Glades</t>
        </is>
      </c>
      <c r="J11" s="2" t="inlineStr">
        <is>
          <t>The Glades</t>
        </is>
      </c>
    </row>
    <row r="12">
      <c r="A12" s="2" t="inlineStr">
        <is>
          <t>Hurricanes of 1926 and 1928</t>
        </is>
      </c>
      <c r="B12" s="2" t="inlineStr">
        <is>
          <t>hurricanes</t>
        </is>
      </c>
      <c r="C12" s="2" t="inlineStr">
        <is>
          <t>became</t>
        </is>
      </c>
      <c r="D12" s="2" t="inlineStr">
        <is>
          <t>Herbert Hoover Dike</t>
        </is>
      </c>
      <c r="E12" s="2" t="inlineStr">
        <is>
          <t>hooverdike</t>
        </is>
      </c>
      <c r="F12" s="2" t="inlineStr">
        <is>
          <t>1926 to 1932</t>
        </is>
      </c>
      <c r="G12" s="2" t="inlineStr">
        <is>
          <t>the deaths force the River and Harbor Act and the levees</t>
        </is>
      </c>
      <c r="H12" s="2" t="inlineStr">
        <is>
          <t>Location and lineage</t>
        </is>
      </c>
      <c r="I12" s="2" t="inlineStr">
        <is>
          <t>The Glades</t>
        </is>
      </c>
      <c r="J12" s="2" t="inlineStr">
        <is>
          <t>The Glades</t>
        </is>
      </c>
    </row>
    <row r="13">
      <c r="A13" s="2" t="inlineStr">
        <is>
          <t>US Army Corps of Engineers, Jacksonville District</t>
        </is>
      </c>
      <c r="B13" s="2" t="inlineStr">
        <is>
          <t>usace</t>
        </is>
      </c>
      <c r="C13" s="2" t="inlineStr">
        <is>
          <t>built</t>
        </is>
      </c>
      <c r="D13" s="2" t="inlineStr">
        <is>
          <t>Herbert Hoover Dike</t>
        </is>
      </c>
      <c r="E13" s="2" t="inlineStr">
        <is>
          <t>hooverdike</t>
        </is>
      </c>
      <c r="F13" s="2" t="inlineStr">
        <is>
          <t>1932 to 1938</t>
        </is>
      </c>
      <c r="G13" s="2" t="inlineStr">
        <is>
          <t>the Corps builds the levees and rehabilitates them from 2001 with over 870 million dollars invested</t>
        </is>
      </c>
      <c r="H13" s="2" t="inlineStr">
        <is>
          <t>Location and lineage</t>
        </is>
      </c>
      <c r="I13" s="2" t="inlineStr">
        <is>
          <t>Outside the Heartland</t>
        </is>
      </c>
      <c r="J13" s="2" t="inlineStr">
        <is>
          <t>The Glades</t>
        </is>
      </c>
    </row>
    <row r="14">
      <c r="A14" s="2" t="inlineStr">
        <is>
          <t>Herbert Hoover Dike</t>
        </is>
      </c>
      <c r="B14" s="2" t="inlineStr">
        <is>
          <t>hooverdike</t>
        </is>
      </c>
      <c r="C14" s="2" t="inlineStr">
        <is>
          <t>supported</t>
        </is>
      </c>
      <c r="D14" s="2" t="inlineStr">
        <is>
          <t>Everglades Agricultural Area</t>
        </is>
      </c>
      <c r="E14" s="2" t="inlineStr">
        <is>
          <t>eaa</t>
        </is>
      </c>
      <c r="F14" s="2" t="inlineStr">
        <is>
          <t>1930s to present</t>
        </is>
      </c>
      <c r="G14" s="2" t="inlineStr">
        <is>
          <t>flood protection underpins farming south of the lake</t>
        </is>
      </c>
      <c r="H14" s="2" t="inlineStr">
        <is>
          <t>Support</t>
        </is>
      </c>
      <c r="I14" s="2" t="inlineStr">
        <is>
          <t>The Glades</t>
        </is>
      </c>
      <c r="J14" s="2" t="inlineStr">
        <is>
          <t>The Glades</t>
        </is>
      </c>
    </row>
    <row r="15">
      <c r="A15" s="2" t="inlineStr">
        <is>
          <t>South Florida Water Management District</t>
        </is>
      </c>
      <c r="B15" s="2" t="inlineStr">
        <is>
          <t>sfwmd</t>
        </is>
      </c>
      <c r="C15" s="2" t="inlineStr">
        <is>
          <t>supported</t>
        </is>
      </c>
      <c r="D15" s="2" t="inlineStr">
        <is>
          <t>Everglades Agricultural Area</t>
        </is>
      </c>
      <c r="E15" s="2" t="inlineStr">
        <is>
          <t>eaa</t>
        </is>
      </c>
      <c r="F15" s="2" t="inlineStr">
        <is>
          <t>1949 to present</t>
        </is>
      </c>
      <c r="G15" s="2" t="inlineStr">
        <is>
          <t>the flood control district manages the drainage frame around the area</t>
        </is>
      </c>
      <c r="H15" s="2" t="inlineStr">
        <is>
          <t>Support</t>
        </is>
      </c>
      <c r="I15" s="2" t="inlineStr">
        <is>
          <t>Outside the Heartland</t>
        </is>
      </c>
      <c r="J15" s="2" t="inlineStr">
        <is>
          <t>The Glades</t>
        </is>
      </c>
    </row>
    <row r="16">
      <c r="A16" s="2" t="inlineStr">
        <is>
          <t>Everglades Agricultural Area</t>
        </is>
      </c>
      <c r="B16" s="2" t="inlineStr">
        <is>
          <t>eaa</t>
        </is>
      </c>
      <c r="C16" s="2" t="inlineStr">
        <is>
          <t>supported</t>
        </is>
      </c>
      <c r="D16" s="2" t="inlineStr">
        <is>
          <t>U.S. Sugar Corporation</t>
        </is>
      </c>
      <c r="E16" s="2" t="inlineStr">
        <is>
          <t>ussugar</t>
        </is>
      </c>
      <c r="F16" s="2" t="inlineStr">
        <is>
          <t>1948 to present</t>
        </is>
      </c>
      <c r="G16" s="2" t="inlineStr">
        <is>
          <t>the primary growing region of the company</t>
        </is>
      </c>
      <c r="H16" s="2" t="inlineStr">
        <is>
          <t>Support</t>
        </is>
      </c>
      <c r="I16" s="2" t="inlineStr">
        <is>
          <t>The Glades</t>
        </is>
      </c>
      <c r="J16" s="2" t="inlineStr">
        <is>
          <t>The Glades</t>
        </is>
      </c>
    </row>
    <row r="17">
      <c r="A17" s="2" t="inlineStr">
        <is>
          <t>Everglades Agricultural Area</t>
        </is>
      </c>
      <c r="B17" s="2" t="inlineStr">
        <is>
          <t>eaa</t>
        </is>
      </c>
      <c r="C17" s="2" t="inlineStr">
        <is>
          <t>supported</t>
        </is>
      </c>
      <c r="D17" s="2" t="inlineStr">
        <is>
          <t>Florida Crystals Corporation</t>
        </is>
      </c>
      <c r="E17" s="2" t="inlineStr">
        <is>
          <t>fcrystals</t>
        </is>
      </c>
      <c r="F17" s="2" t="inlineStr">
        <is>
          <t>1960 to present</t>
        </is>
      </c>
      <c r="G17" s="2" t="inlineStr">
        <is>
          <t>the primary growing region of the company</t>
        </is>
      </c>
      <c r="H17" s="2" t="inlineStr">
        <is>
          <t>Support</t>
        </is>
      </c>
      <c r="I17" s="2" t="inlineStr">
        <is>
          <t>The Glades</t>
        </is>
      </c>
      <c r="J17" s="2" t="inlineStr">
        <is>
          <t>The Glades</t>
        </is>
      </c>
    </row>
    <row r="18">
      <c r="A18" s="2" t="inlineStr">
        <is>
          <t>Florida Southern Railway</t>
        </is>
      </c>
      <c r="B18" s="2" t="inlineStr">
        <is>
          <t>floridasouthern</t>
        </is>
      </c>
      <c r="C18" s="2" t="inlineStr">
        <is>
          <t>supported</t>
        </is>
      </c>
      <c r="D18" s="2" t="inlineStr">
        <is>
          <t>Fort Meade</t>
        </is>
      </c>
      <c r="E18" s="2" t="inlineStr">
        <is>
          <t>fortmeade</t>
        </is>
      </c>
      <c r="F18" s="2" t="inlineStr">
        <is>
          <t>1886</t>
        </is>
      </c>
      <c r="G18" s="2" t="inlineStr">
        <is>
          <t>the Charlotte Harbor Division runs through the old fort town</t>
        </is>
      </c>
      <c r="H18" s="2" t="inlineStr">
        <is>
          <t>Support</t>
        </is>
      </c>
      <c r="I18" s="2" t="inlineStr">
        <is>
          <t>Peace River valley</t>
        </is>
      </c>
      <c r="J18" s="2" t="inlineStr">
        <is>
          <t>The Ridge</t>
        </is>
      </c>
    </row>
    <row r="19">
      <c r="A19" s="2" t="inlineStr">
        <is>
          <t>Florida Southern Railway</t>
        </is>
      </c>
      <c r="B19" s="2" t="inlineStr">
        <is>
          <t>floridasouthern</t>
        </is>
      </c>
      <c r="C19" s="2" t="inlineStr">
        <is>
          <t>founded</t>
        </is>
      </c>
      <c r="D19" s="2" t="inlineStr">
        <is>
          <t>Bowling Green</t>
        </is>
      </c>
      <c r="E19" s="2" t="inlineStr">
        <is>
          <t>bowlinggreen</t>
        </is>
      </c>
      <c r="F19" s="2" t="inlineStr">
        <is>
          <t>1886</t>
        </is>
      </c>
      <c r="G19" s="2" t="inlineStr">
        <is>
          <t>built through on 40 acres given by the town founder</t>
        </is>
      </c>
      <c r="H19" s="2" t="inlineStr">
        <is>
          <t>Location and lineage</t>
        </is>
      </c>
      <c r="I19" s="2" t="inlineStr">
        <is>
          <t>Peace River valley</t>
        </is>
      </c>
      <c r="J19" s="2" t="inlineStr">
        <is>
          <t>Peace River valley</t>
        </is>
      </c>
    </row>
    <row r="20">
      <c r="A20" s="2" t="inlineStr">
        <is>
          <t>Florida Southern Railway</t>
        </is>
      </c>
      <c r="B20" s="2" t="inlineStr">
        <is>
          <t>floridasouthern</t>
        </is>
      </c>
      <c r="C20" s="2" t="inlineStr">
        <is>
          <t>founded</t>
        </is>
      </c>
      <c r="D20" s="2" t="inlineStr">
        <is>
          <t>Wauchula</t>
        </is>
      </c>
      <c r="E20" s="2" t="inlineStr">
        <is>
          <t>wauchula</t>
        </is>
      </c>
      <c r="F20" s="2" t="inlineStr">
        <is>
          <t>1886</t>
        </is>
      </c>
      <c r="G20" s="2" t="inlineStr">
        <is>
          <t>the arrival turns the fort settlement into a commercial center</t>
        </is>
      </c>
      <c r="H20" s="2" t="inlineStr">
        <is>
          <t>Location and lineage</t>
        </is>
      </c>
      <c r="I20" s="2" t="inlineStr">
        <is>
          <t>Peace River valley</t>
        </is>
      </c>
      <c r="J20" s="2" t="inlineStr">
        <is>
          <t>Peace River valley</t>
        </is>
      </c>
    </row>
    <row r="21">
      <c r="A21" s="2" t="inlineStr">
        <is>
          <t>Florida Southern Railway</t>
        </is>
      </c>
      <c r="B21" s="2" t="inlineStr">
        <is>
          <t>floridasouthern</t>
        </is>
      </c>
      <c r="C21" s="2" t="inlineStr">
        <is>
          <t>founded</t>
        </is>
      </c>
      <c r="D21" s="2" t="inlineStr">
        <is>
          <t>Zolfo Springs</t>
        </is>
      </c>
      <c r="E21" s="2" t="inlineStr">
        <is>
          <t>zolfosprings</t>
        </is>
      </c>
      <c r="F21" s="2" t="inlineStr">
        <is>
          <t>1886</t>
        </is>
      </c>
      <c r="G21" s="2" t="inlineStr">
        <is>
          <t>depot and post office established the year the line comes through</t>
        </is>
      </c>
      <c r="H21" s="2" t="inlineStr">
        <is>
          <t>Location and lineage</t>
        </is>
      </c>
      <c r="I21" s="2" t="inlineStr">
        <is>
          <t>Peace River valley</t>
        </is>
      </c>
      <c r="J21" s="2" t="inlineStr">
        <is>
          <t>Peace River valley</t>
        </is>
      </c>
    </row>
    <row r="22">
      <c r="A22" s="2" t="inlineStr">
        <is>
          <t>Florida Southern Railway</t>
        </is>
      </c>
      <c r="B22" s="2" t="inlineStr">
        <is>
          <t>floridasouthern</t>
        </is>
      </c>
      <c r="C22" s="2" t="inlineStr">
        <is>
          <t>founded</t>
        </is>
      </c>
      <c r="D22" s="2" t="inlineStr">
        <is>
          <t>Arcadia</t>
        </is>
      </c>
      <c r="E22" s="2" t="inlineStr">
        <is>
          <t>arcadia</t>
        </is>
      </c>
      <c r="F22" s="2" t="inlineStr">
        <is>
          <t>1886</t>
        </is>
      </c>
      <c r="G22" s="2" t="inlineStr">
        <is>
          <t>the boom the line sparks incorporates the town in 1887</t>
        </is>
      </c>
      <c r="H22" s="2" t="inlineStr">
        <is>
          <t>Location and lineage</t>
        </is>
      </c>
      <c r="I22" s="2" t="inlineStr">
        <is>
          <t>Peace River valley</t>
        </is>
      </c>
      <c r="J22" s="2" t="inlineStr">
        <is>
          <t>Peace River valley</t>
        </is>
      </c>
    </row>
    <row r="23">
      <c r="A23" s="2" t="inlineStr">
        <is>
          <t>Florida Southern Railway</t>
        </is>
      </c>
      <c r="B23" s="2" t="inlineStr">
        <is>
          <t>floridasouthern</t>
        </is>
      </c>
      <c r="C23" s="2" t="inlineStr">
        <is>
          <t>land or role moved to</t>
        </is>
      </c>
      <c r="D23" s="2" t="inlineStr">
        <is>
          <t>Atlantic Coast Line Railroad</t>
        </is>
      </c>
      <c r="E23" s="2" t="inlineStr">
        <is>
          <t>acl</t>
        </is>
      </c>
      <c r="F23" s="2" t="inlineStr">
        <is>
          <t>1902</t>
        </is>
      </c>
      <c r="G23" s="2" t="inlineStr">
        <is>
          <t>the Plant System, which absorbed the railway in 1896, is sold to the Atlantic Coast Line</t>
        </is>
      </c>
      <c r="H23" s="2" t="inlineStr">
        <is>
          <t>Location and lineage</t>
        </is>
      </c>
      <c r="I23" s="2" t="inlineStr">
        <is>
          <t>Peace River valley</t>
        </is>
      </c>
      <c r="J23" s="2" t="inlineStr">
        <is>
          <t>Outside the Heartland</t>
        </is>
      </c>
    </row>
    <row r="24">
      <c r="A24" s="2" t="inlineStr">
        <is>
          <t>Atlantic Coast Line Railroad</t>
        </is>
      </c>
      <c r="B24" s="2" t="inlineStr">
        <is>
          <t>acl</t>
        </is>
      </c>
      <c r="C24" s="2" t="inlineStr">
        <is>
          <t>grew into</t>
        </is>
      </c>
      <c r="D24" s="2" t="inlineStr">
        <is>
          <t>Atlantic Land and Improvement Company</t>
        </is>
      </c>
      <c r="E24" s="2" t="inlineStr">
        <is>
          <t>atlanticland</t>
        </is>
      </c>
      <c r="F24" s="2" t="inlineStr">
        <is>
          <t>1900</t>
        </is>
      </c>
      <c r="G24" s="2" t="inlineStr">
        <is>
          <t>the railroad's Florida land subsidiary</t>
        </is>
      </c>
      <c r="H24" s="2" t="inlineStr">
        <is>
          <t>Location and lineage</t>
        </is>
      </c>
      <c r="I24" s="2" t="inlineStr">
        <is>
          <t>Outside the Heartland</t>
        </is>
      </c>
      <c r="J24" s="2" t="inlineStr">
        <is>
          <t>Outside the Heartland</t>
        </is>
      </c>
    </row>
    <row r="25">
      <c r="A25" s="2" t="inlineStr">
        <is>
          <t>Atlantic Coast Line Railroad</t>
        </is>
      </c>
      <c r="B25" s="2" t="inlineStr">
        <is>
          <t>acl</t>
        </is>
      </c>
      <c r="C25" s="2" t="inlineStr">
        <is>
          <t>grew into</t>
        </is>
      </c>
      <c r="D25" s="2" t="inlineStr">
        <is>
          <t>ACL Haines City Branch</t>
        </is>
      </c>
      <c r="E25" s="2" t="inlineStr">
        <is>
          <t>hainescity</t>
        </is>
      </c>
      <c r="F25" s="2" t="inlineStr">
        <is>
          <t>1910 to 1912</t>
        </is>
      </c>
      <c r="G25" s="2" t="inlineStr">
        <is>
          <t>the branch into the Ridge</t>
        </is>
      </c>
      <c r="H25" s="2" t="inlineStr">
        <is>
          <t>Location and lineage</t>
        </is>
      </c>
      <c r="I25" s="2" t="inlineStr">
        <is>
          <t>Outside the Heartland</t>
        </is>
      </c>
      <c r="J25" s="2" t="inlineStr">
        <is>
          <t>The Ridge</t>
        </is>
      </c>
    </row>
    <row r="26">
      <c r="A26" s="2" t="inlineStr">
        <is>
          <t>ACL Haines City Branch</t>
        </is>
      </c>
      <c r="B26" s="2" t="inlineStr">
        <is>
          <t>hainescity</t>
        </is>
      </c>
      <c r="C26" s="2" t="inlineStr">
        <is>
          <t>founded</t>
        </is>
      </c>
      <c r="D26" s="2" t="inlineStr">
        <is>
          <t>Sebring</t>
        </is>
      </c>
      <c r="E26" s="2" t="inlineStr">
        <is>
          <t>sebring</t>
        </is>
      </c>
      <c r="F26" s="2" t="inlineStr">
        <is>
          <t>1912</t>
        </is>
      </c>
      <c r="G26" s="2" t="inlineStr">
        <is>
          <t>the branch reaches the townsite the year George Sebring plats it</t>
        </is>
      </c>
      <c r="H26" s="2" t="inlineStr">
        <is>
          <t>Location and lineage</t>
        </is>
      </c>
      <c r="I26" s="2" t="inlineStr">
        <is>
          <t>The Ridge</t>
        </is>
      </c>
      <c r="J26" s="2" t="inlineStr">
        <is>
          <t>The Ridge</t>
        </is>
      </c>
    </row>
    <row r="27">
      <c r="A27" s="2" t="inlineStr">
        <is>
          <t>ACL Haines City Branch</t>
        </is>
      </c>
      <c r="B27" s="2" t="inlineStr">
        <is>
          <t>hainescity</t>
        </is>
      </c>
      <c r="C27" s="2" t="inlineStr">
        <is>
          <t>supported</t>
        </is>
      </c>
      <c r="D27" s="2" t="inlineStr">
        <is>
          <t>Avon Park</t>
        </is>
      </c>
      <c r="E27" s="2" t="inlineStr">
        <is>
          <t>avonpark</t>
        </is>
      </c>
      <c r="F27" s="2" t="inlineStr">
        <is>
          <t>1912</t>
        </is>
      </c>
      <c r="G27" s="2" t="inlineStr">
        <is>
          <t>rail outlet for the citrus settlement</t>
        </is>
      </c>
      <c r="H27" s="2" t="inlineStr">
        <is>
          <t>Support</t>
        </is>
      </c>
      <c r="I27" s="2" t="inlineStr">
        <is>
          <t>The Ridge</t>
        </is>
      </c>
      <c r="J27" s="2" t="inlineStr">
        <is>
          <t>The Ridge</t>
        </is>
      </c>
    </row>
    <row r="28">
      <c r="A28" s="2" t="inlineStr">
        <is>
          <t>ACL Haines City Branch</t>
        </is>
      </c>
      <c r="B28" s="2" t="inlineStr">
        <is>
          <t>hainescity</t>
        </is>
      </c>
      <c r="C28" s="2" t="inlineStr">
        <is>
          <t>founded</t>
        </is>
      </c>
      <c r="D28" s="2" t="inlineStr">
        <is>
          <t>Frostproof</t>
        </is>
      </c>
      <c r="E28" s="2" t="inlineStr">
        <is>
          <t>frostproof</t>
        </is>
      </c>
      <c r="F28" s="2" t="inlineStr">
        <is>
          <t>1912</t>
        </is>
      </c>
      <c r="G28" s="2" t="inlineStr">
        <is>
          <t>first rail service and the surviving depot</t>
        </is>
      </c>
      <c r="H28" s="2" t="inlineStr">
        <is>
          <t>Location and lineage</t>
        </is>
      </c>
      <c r="I28" s="2" t="inlineStr">
        <is>
          <t>The Ridge</t>
        </is>
      </c>
      <c r="J28" s="2" t="inlineStr">
        <is>
          <t>The Ridge</t>
        </is>
      </c>
    </row>
    <row r="29">
      <c r="A29" s="2" t="inlineStr">
        <is>
          <t>ACL Haines City Branch</t>
        </is>
      </c>
      <c r="B29" s="2" t="inlineStr">
        <is>
          <t>hainescity</t>
        </is>
      </c>
      <c r="C29" s="2" t="inlineStr">
        <is>
          <t>became</t>
        </is>
      </c>
      <c r="D29" s="2" t="inlineStr">
        <is>
          <t>Lake Placid</t>
        </is>
      </c>
      <c r="E29" s="2" t="inlineStr">
        <is>
          <t>lakeplacid</t>
        </is>
      </c>
      <c r="F29" s="2" t="inlineStr">
        <is>
          <t>1910s</t>
        </is>
      </c>
      <c r="G29" s="2" t="inlineStr">
        <is>
          <t>the ACL stop at Lake Stearns precedes the town</t>
        </is>
      </c>
      <c r="H29" s="2" t="inlineStr">
        <is>
          <t>Location and lineage</t>
        </is>
      </c>
      <c r="I29" s="2" t="inlineStr">
        <is>
          <t>The Ridge</t>
        </is>
      </c>
      <c r="J29" s="2" t="inlineStr">
        <is>
          <t>The Ridge</t>
        </is>
      </c>
    </row>
    <row r="30">
      <c r="A30" s="2" t="inlineStr">
        <is>
          <t>ACL Haines City Branch</t>
        </is>
      </c>
      <c r="B30" s="2" t="inlineStr">
        <is>
          <t>hainescity</t>
        </is>
      </c>
      <c r="C30" s="2" t="inlineStr">
        <is>
          <t>collaboration</t>
        </is>
      </c>
      <c r="D30" s="2" t="inlineStr">
        <is>
          <t>Moore Haven and Clewiston Railway</t>
        </is>
      </c>
      <c r="E30" s="2" t="inlineStr">
        <is>
          <t>mhcrailway</t>
        </is>
      </c>
      <c r="F30" s="2" t="inlineStr">
        <is>
          <t>1925 to 1944</t>
        </is>
      </c>
      <c r="G30" s="2" t="inlineStr">
        <is>
          <t>the ACL leases then absorbs the sugar short line</t>
        </is>
      </c>
      <c r="H30" s="2" t="inlineStr">
        <is>
          <t>Programs, permits, events and collaboration</t>
        </is>
      </c>
      <c r="I30" s="2" t="inlineStr">
        <is>
          <t>The Ridge</t>
        </is>
      </c>
      <c r="J30" s="2" t="inlineStr">
        <is>
          <t>The Glades</t>
        </is>
      </c>
    </row>
    <row r="31">
      <c r="A31" s="2" t="inlineStr">
        <is>
          <t>ACL Haines City Branch</t>
        </is>
      </c>
      <c r="B31" s="2" t="inlineStr">
        <is>
          <t>hainescity</t>
        </is>
      </c>
      <c r="C31" s="2" t="inlineStr">
        <is>
          <t>land or role moved to</t>
        </is>
      </c>
      <c r="D31" s="2" t="inlineStr">
        <is>
          <t>South Central Florida Express</t>
        </is>
      </c>
      <c r="E31" s="2" t="inlineStr">
        <is>
          <t>scfe</t>
        </is>
      </c>
      <c r="F31" s="2" t="inlineStr">
        <is>
          <t>1994</t>
        </is>
      </c>
      <c r="G31" s="2" t="inlineStr">
        <is>
          <t>U.S. Sugar buys the surviving Sebring to Lake Harbor segment</t>
        </is>
      </c>
      <c r="H31" s="2" t="inlineStr">
        <is>
          <t>Location and lineage</t>
        </is>
      </c>
      <c r="I31" s="2" t="inlineStr">
        <is>
          <t>The Ridge</t>
        </is>
      </c>
      <c r="J31" s="2" t="inlineStr">
        <is>
          <t>The Glades</t>
        </is>
      </c>
    </row>
    <row r="32">
      <c r="A32" s="2" t="inlineStr">
        <is>
          <t>Seaboard Air Line, Florida Western and Northern</t>
        </is>
      </c>
      <c r="B32" s="2" t="inlineStr">
        <is>
          <t>seaboard</t>
        </is>
      </c>
      <c r="C32" s="2" t="inlineStr">
        <is>
          <t>supported</t>
        </is>
      </c>
      <c r="D32" s="2" t="inlineStr">
        <is>
          <t>Sebring</t>
        </is>
      </c>
      <c r="E32" s="2" t="inlineStr">
        <is>
          <t>sebring</t>
        </is>
      </c>
      <c r="F32" s="2" t="inlineStr">
        <is>
          <t>1924 to present</t>
        </is>
      </c>
      <c r="G32" s="2" t="inlineStr">
        <is>
          <t>the Orange Blossom Special and the 1924 station</t>
        </is>
      </c>
      <c r="H32" s="2" t="inlineStr">
        <is>
          <t>Support</t>
        </is>
      </c>
      <c r="I32" s="2" t="inlineStr">
        <is>
          <t>The Ridge</t>
        </is>
      </c>
      <c r="J32" s="2" t="inlineStr">
        <is>
          <t>The Ridge</t>
        </is>
      </c>
    </row>
    <row r="33">
      <c r="A33" s="2" t="inlineStr">
        <is>
          <t>Seaboard Air Line, Florida Western and Northern</t>
        </is>
      </c>
      <c r="B33" s="2" t="inlineStr">
        <is>
          <t>seaboard</t>
        </is>
      </c>
      <c r="C33" s="2" t="inlineStr">
        <is>
          <t>supported</t>
        </is>
      </c>
      <c r="D33" s="2" t="inlineStr">
        <is>
          <t>Avon Park</t>
        </is>
      </c>
      <c r="E33" s="2" t="inlineStr">
        <is>
          <t>avonpark</t>
        </is>
      </c>
      <c r="F33" s="2" t="inlineStr">
        <is>
          <t>1925</t>
        </is>
      </c>
      <c r="G33" s="2" t="inlineStr">
        <is>
          <t>second railroad through the Ridge town</t>
        </is>
      </c>
      <c r="H33" s="2" t="inlineStr">
        <is>
          <t>Support</t>
        </is>
      </c>
      <c r="I33" s="2" t="inlineStr">
        <is>
          <t>The Ridge</t>
        </is>
      </c>
      <c r="J33" s="2" t="inlineStr">
        <is>
          <t>The Ridge</t>
        </is>
      </c>
    </row>
    <row r="34">
      <c r="A34" s="2" t="inlineStr">
        <is>
          <t>Seaboard Air Line, Florida Western and Northern</t>
        </is>
      </c>
      <c r="B34" s="2" t="inlineStr">
        <is>
          <t>seaboard</t>
        </is>
      </c>
      <c r="C34" s="2" t="inlineStr">
        <is>
          <t>supported</t>
        </is>
      </c>
      <c r="D34" s="2" t="inlineStr">
        <is>
          <t>Okeechobee</t>
        </is>
      </c>
      <c r="E34" s="2" t="inlineStr">
        <is>
          <t>okeechobeetown</t>
        </is>
      </c>
      <c r="F34" s="2" t="inlineStr">
        <is>
          <t>1925</t>
        </is>
      </c>
      <c r="G34" s="2" t="inlineStr">
        <is>
          <t>the West Palm Beach line crosses the FEC at the north shore</t>
        </is>
      </c>
      <c r="H34" s="2" t="inlineStr">
        <is>
          <t>Support</t>
        </is>
      </c>
      <c r="I34" s="2" t="inlineStr">
        <is>
          <t>The Ridge</t>
        </is>
      </c>
      <c r="J34" s="2" t="inlineStr">
        <is>
          <t>Okeechobee</t>
        </is>
      </c>
    </row>
    <row r="35">
      <c r="A35" s="2" t="inlineStr">
        <is>
          <t>FEC Kissimmee Valley Line</t>
        </is>
      </c>
      <c r="B35" s="2" t="inlineStr">
        <is>
          <t>fec</t>
        </is>
      </c>
      <c r="C35" s="2" t="inlineStr">
        <is>
          <t>founded</t>
        </is>
      </c>
      <c r="D35" s="2" t="inlineStr">
        <is>
          <t>Okeechobee</t>
        </is>
      </c>
      <c r="E35" s="2" t="inlineStr">
        <is>
          <t>okeechobeetown</t>
        </is>
      </c>
      <c r="F35" s="2" t="inlineStr">
        <is>
          <t>1911 to 1915</t>
        </is>
      </c>
      <c r="G35" s="2" t="inlineStr">
        <is>
          <t>the Flagler system lays out the townsite; the first train arrives 4 January 1915</t>
        </is>
      </c>
      <c r="H35" s="2" t="inlineStr">
        <is>
          <t>Location and lineage</t>
        </is>
      </c>
      <c r="I35" s="2" t="inlineStr">
        <is>
          <t>Okeechobee</t>
        </is>
      </c>
      <c r="J35" s="2" t="inlineStr">
        <is>
          <t>Okeechobee</t>
        </is>
      </c>
    </row>
    <row r="36">
      <c r="A36" s="2" t="inlineStr">
        <is>
          <t>FEC Kissimmee Valley Line</t>
        </is>
      </c>
      <c r="B36" s="2" t="inlineStr">
        <is>
          <t>fec</t>
        </is>
      </c>
      <c r="C36" s="2" t="inlineStr">
        <is>
          <t>founded</t>
        </is>
      </c>
      <c r="D36" s="2" t="inlineStr">
        <is>
          <t>Belle Glade</t>
        </is>
      </c>
      <c r="E36" s="2" t="inlineStr">
        <is>
          <t>belleglade</t>
        </is>
      </c>
      <c r="F36" s="2" t="inlineStr">
        <is>
          <t>1923</t>
        </is>
      </c>
      <c r="G36" s="2" t="inlineStr">
        <is>
          <t>the lake shore extension reaches the muck settlement</t>
        </is>
      </c>
      <c r="H36" s="2" t="inlineStr">
        <is>
          <t>Location and lineage</t>
        </is>
      </c>
      <c r="I36" s="2" t="inlineStr">
        <is>
          <t>Okeechobee</t>
        </is>
      </c>
      <c r="J36" s="2" t="inlineStr">
        <is>
          <t>The Glades</t>
        </is>
      </c>
    </row>
    <row r="37">
      <c r="A37" s="2" t="inlineStr">
        <is>
          <t>FEC Kissimmee Valley Line</t>
        </is>
      </c>
      <c r="B37" s="2" t="inlineStr">
        <is>
          <t>fec</t>
        </is>
      </c>
      <c r="C37" s="2" t="inlineStr">
        <is>
          <t>supported</t>
        </is>
      </c>
      <c r="D37" s="2" t="inlineStr">
        <is>
          <t>Pahokee</t>
        </is>
      </c>
      <c r="E37" s="2" t="inlineStr">
        <is>
          <t>pahokee</t>
        </is>
      </c>
      <c r="F37" s="2" t="inlineStr">
        <is>
          <t>1923 onward</t>
        </is>
      </c>
      <c r="G37" s="2" t="inlineStr">
        <is>
          <t>the winter vegetable trains run on this corridor</t>
        </is>
      </c>
      <c r="H37" s="2" t="inlineStr">
        <is>
          <t>Support</t>
        </is>
      </c>
      <c r="I37" s="2" t="inlineStr">
        <is>
          <t>Okeechobee</t>
        </is>
      </c>
      <c r="J37" s="2" t="inlineStr">
        <is>
          <t>The Glades</t>
        </is>
      </c>
    </row>
    <row r="38">
      <c r="A38" s="2" t="inlineStr">
        <is>
          <t>Moore Haven and Clewiston Railway</t>
        </is>
      </c>
      <c r="B38" s="2" t="inlineStr">
        <is>
          <t>mhcrailway</t>
        </is>
      </c>
      <c r="C38" s="2" t="inlineStr">
        <is>
          <t>founded</t>
        </is>
      </c>
      <c r="D38" s="2" t="inlineStr">
        <is>
          <t>Clewiston</t>
        </is>
      </c>
      <c r="E38" s="2" t="inlineStr">
        <is>
          <t>clewistontown</t>
        </is>
      </c>
      <c r="F38" s="2" t="inlineStr">
        <is>
          <t>1920 to 1921</t>
        </is>
      </c>
      <c r="G38" s="2" t="inlineStr">
        <is>
          <t>the founders build the railway to create the sugar town</t>
        </is>
      </c>
      <c r="H38" s="2" t="inlineStr">
        <is>
          <t>Location and lineage</t>
        </is>
      </c>
      <c r="I38" s="2" t="inlineStr">
        <is>
          <t>The Glades</t>
        </is>
      </c>
      <c r="J38" s="2" t="inlineStr">
        <is>
          <t>The Glades</t>
        </is>
      </c>
    </row>
    <row r="39">
      <c r="A39" s="2" t="inlineStr">
        <is>
          <t>Moore Haven and Clewiston Railway</t>
        </is>
      </c>
      <c r="B39" s="2" t="inlineStr">
        <is>
          <t>mhcrailway</t>
        </is>
      </c>
      <c r="C39" s="2" t="inlineStr">
        <is>
          <t>supported</t>
        </is>
      </c>
      <c r="D39" s="2" t="inlineStr">
        <is>
          <t>Moore Haven</t>
        </is>
      </c>
      <c r="E39" s="2" t="inlineStr">
        <is>
          <t>moorehaven</t>
        </is>
      </c>
      <c r="F39" s="2" t="inlineStr">
        <is>
          <t>1921</t>
        </is>
      </c>
      <c r="G39" s="2" t="inlineStr">
        <is>
          <t>extends rail service from the Glades County seat</t>
        </is>
      </c>
      <c r="H39" s="2" t="inlineStr">
        <is>
          <t>Support</t>
        </is>
      </c>
      <c r="I39" s="2" t="inlineStr">
        <is>
          <t>The Glades</t>
        </is>
      </c>
      <c r="J39" s="2" t="inlineStr">
        <is>
          <t>The Glades</t>
        </is>
      </c>
    </row>
    <row r="40">
      <c r="A40" s="2" t="inlineStr">
        <is>
          <t>George E. Sebring</t>
        </is>
      </c>
      <c r="B40" s="2" t="inlineStr">
        <is>
          <t>sebringfounder</t>
        </is>
      </c>
      <c r="C40" s="2" t="inlineStr">
        <is>
          <t>founded</t>
        </is>
      </c>
      <c r="D40" s="2" t="inlineStr">
        <is>
          <t>Sebring</t>
        </is>
      </c>
      <c r="E40" s="2" t="inlineStr">
        <is>
          <t>sebring</t>
        </is>
      </c>
      <c r="F40" s="2" t="inlineStr">
        <is>
          <t>1912</t>
        </is>
      </c>
      <c r="G40" s="2" t="inlineStr">
        <is>
          <t>the Ohio pottery manufacturer and his circular plan</t>
        </is>
      </c>
      <c r="H40" s="2" t="inlineStr">
        <is>
          <t>Location and lineage</t>
        </is>
      </c>
      <c r="I40" s="2" t="inlineStr">
        <is>
          <t>The Ridge</t>
        </is>
      </c>
      <c r="J40" s="2" t="inlineStr">
        <is>
          <t>The Ridge</t>
        </is>
      </c>
    </row>
    <row r="41">
      <c r="A41" s="2" t="inlineStr">
        <is>
          <t>Melvil Dewey</t>
        </is>
      </c>
      <c r="B41" s="2" t="inlineStr">
        <is>
          <t>dewey</t>
        </is>
      </c>
      <c r="C41" s="2" t="inlineStr">
        <is>
          <t>founded</t>
        </is>
      </c>
      <c r="D41" s="2" t="inlineStr">
        <is>
          <t>Lake Placid</t>
        </is>
      </c>
      <c r="E41" s="2" t="inlineStr">
        <is>
          <t>lakeplacid</t>
        </is>
      </c>
      <c r="F41" s="2" t="inlineStr">
        <is>
          <t>1927</t>
        </is>
      </c>
      <c r="G41" s="2" t="inlineStr">
        <is>
          <t>proposes the renaming of Lake Stearns; the town is rechartered that June</t>
        </is>
      </c>
      <c r="H41" s="2" t="inlineStr">
        <is>
          <t>Location and lineage</t>
        </is>
      </c>
      <c r="I41" s="2" t="inlineStr">
        <is>
          <t>The Ridge</t>
        </is>
      </c>
      <c r="J41" s="2" t="inlineStr">
        <is>
          <t>The Ridge</t>
        </is>
      </c>
    </row>
    <row r="42">
      <c r="A42" s="2" t="inlineStr">
        <is>
          <t>James A. Moore</t>
        </is>
      </c>
      <c r="B42" s="2" t="inlineStr">
        <is>
          <t>jamesmoore</t>
        </is>
      </c>
      <c r="C42" s="2" t="inlineStr">
        <is>
          <t>founded</t>
        </is>
      </c>
      <c r="D42" s="2" t="inlineStr">
        <is>
          <t>Moore Haven</t>
        </is>
      </c>
      <c r="E42" s="2" t="inlineStr">
        <is>
          <t>moorehaven</t>
        </is>
      </c>
      <c r="F42" s="2" t="inlineStr">
        <is>
          <t>1915</t>
        </is>
      </c>
      <c r="G42" s="2" t="inlineStr">
        <is>
          <t>establishes and immediately plats the community</t>
        </is>
      </c>
      <c r="H42" s="2" t="inlineStr">
        <is>
          <t>Location and lineage</t>
        </is>
      </c>
      <c r="I42" s="2" t="inlineStr">
        <is>
          <t>The Glades</t>
        </is>
      </c>
      <c r="J42" s="2" t="inlineStr">
        <is>
          <t>The Glades</t>
        </is>
      </c>
    </row>
    <row r="43">
      <c r="A43" s="2" t="inlineStr">
        <is>
          <t>Francis Asbury Hendry</t>
        </is>
      </c>
      <c r="B43" s="2" t="inlineStr">
        <is>
          <t>fahendry</t>
        </is>
      </c>
      <c r="C43" s="2" t="inlineStr">
        <is>
          <t>founded</t>
        </is>
      </c>
      <c r="D43" s="2" t="inlineStr">
        <is>
          <t>LaBelle</t>
        </is>
      </c>
      <c r="E43" s="2" t="inlineStr">
        <is>
          <t>labelle</t>
        </is>
      </c>
      <c r="F43" s="2" t="inlineStr">
        <is>
          <t>1895</t>
        </is>
      </c>
      <c r="G43" s="2" t="inlineStr">
        <is>
          <t>plats the town and names it for his daughters Laura and Belle</t>
        </is>
      </c>
      <c r="H43" s="2" t="inlineStr">
        <is>
          <t>Location and lineage</t>
        </is>
      </c>
      <c r="I43" s="2" t="inlineStr">
        <is>
          <t>The Glades</t>
        </is>
      </c>
      <c r="J43" s="2" t="inlineStr">
        <is>
          <t>The Glades</t>
        </is>
      </c>
    </row>
    <row r="44">
      <c r="A44" s="2" t="inlineStr">
        <is>
          <t>Francis Asbury Hendry</t>
        </is>
      </c>
      <c r="B44" s="2" t="inlineStr">
        <is>
          <t>fahendry</t>
        </is>
      </c>
      <c r="C44" s="2" t="inlineStr">
        <is>
          <t>unit or member of</t>
        </is>
      </c>
      <c r="D44" s="2" t="inlineStr">
        <is>
          <t>Punta Rassa cattle trade</t>
        </is>
      </c>
      <c r="E44" s="2" t="inlineStr">
        <is>
          <t>puntarassa</t>
        </is>
      </c>
      <c r="F44" s="2" t="inlineStr">
        <is>
          <t>1860s to 1890s</t>
        </is>
      </c>
      <c r="G44" s="2" t="inlineStr">
        <is>
          <t>principal shipper of the Cuba cattle trade</t>
        </is>
      </c>
      <c r="H44" s="2" t="inlineStr">
        <is>
          <t>Location and lineage</t>
        </is>
      </c>
      <c r="I44" s="2" t="inlineStr">
        <is>
          <t>The Glades</t>
        </is>
      </c>
      <c r="J44" s="2" t="inlineStr">
        <is>
          <t>Outside the Heartland</t>
        </is>
      </c>
    </row>
    <row r="45">
      <c r="A45" s="2" t="inlineStr">
        <is>
          <t>Bror Dahlberg</t>
        </is>
      </c>
      <c r="B45" s="2" t="inlineStr">
        <is>
          <t>dahlberg</t>
        </is>
      </c>
      <c r="C45" s="2" t="inlineStr">
        <is>
          <t>founded</t>
        </is>
      </c>
      <c r="D45" s="2" t="inlineStr">
        <is>
          <t>Southern Sugar Company</t>
        </is>
      </c>
      <c r="E45" s="2" t="inlineStr">
        <is>
          <t>southernsugar</t>
        </is>
      </c>
      <c r="F45" s="2" t="inlineStr">
        <is>
          <t>1925</t>
        </is>
      </c>
      <c r="G45" s="2" t="inlineStr">
        <is>
          <t>acquires 130,000 acres in the upper Everglades, per the reference history</t>
        </is>
      </c>
      <c r="H45" s="2" t="inlineStr">
        <is>
          <t>Location and lineage</t>
        </is>
      </c>
      <c r="I45" s="2" t="inlineStr">
        <is>
          <t>The Glades</t>
        </is>
      </c>
      <c r="J45" s="2" t="inlineStr">
        <is>
          <t>The Glades</t>
        </is>
      </c>
    </row>
    <row r="46">
      <c r="A46" s="2" t="inlineStr">
        <is>
          <t>Charles Stewart Mott</t>
        </is>
      </c>
      <c r="B46" s="2" t="inlineStr">
        <is>
          <t>mott</t>
        </is>
      </c>
      <c r="C46" s="2" t="inlineStr">
        <is>
          <t>founded</t>
        </is>
      </c>
      <c r="D46" s="2" t="inlineStr">
        <is>
          <t>U.S. Sugar Corporation</t>
        </is>
      </c>
      <c r="E46" s="2" t="inlineStr">
        <is>
          <t>ussugar</t>
        </is>
      </c>
      <c r="F46" s="2" t="inlineStr">
        <is>
          <t>1931</t>
        </is>
      </c>
      <c r="G46" s="2" t="inlineStr">
        <is>
          <t>buys the Southern Sugar assets out of receivership</t>
        </is>
      </c>
      <c r="H46" s="2" t="inlineStr">
        <is>
          <t>Location and lineage</t>
        </is>
      </c>
      <c r="I46" s="2" t="inlineStr">
        <is>
          <t>Outside Florida</t>
        </is>
      </c>
      <c r="J46" s="2" t="inlineStr">
        <is>
          <t>The Glades</t>
        </is>
      </c>
    </row>
    <row r="47">
      <c r="A47" s="2" t="inlineStr">
        <is>
          <t>Southern Sugar Company</t>
        </is>
      </c>
      <c r="B47" s="2" t="inlineStr">
        <is>
          <t>southernsugar</t>
        </is>
      </c>
      <c r="C47" s="2" t="inlineStr">
        <is>
          <t>became</t>
        </is>
      </c>
      <c r="D47" s="2" t="inlineStr">
        <is>
          <t>U.S. Sugar Corporation</t>
        </is>
      </c>
      <c r="E47" s="2" t="inlineStr">
        <is>
          <t>ussugar</t>
        </is>
      </c>
      <c r="F47" s="2" t="inlineStr">
        <is>
          <t>1925 to 1931</t>
        </is>
      </c>
      <c r="G47" s="2" t="inlineStr">
        <is>
          <t>the assets become U.S. Sugar</t>
        </is>
      </c>
      <c r="H47" s="2" t="inlineStr">
        <is>
          <t>Location and lineage</t>
        </is>
      </c>
      <c r="I47" s="2" t="inlineStr">
        <is>
          <t>The Glades</t>
        </is>
      </c>
      <c r="J47" s="2" t="inlineStr">
        <is>
          <t>The Glades</t>
        </is>
      </c>
    </row>
    <row r="48">
      <c r="A48" s="2" t="inlineStr">
        <is>
          <t>Southern Sugar Company</t>
        </is>
      </c>
      <c r="B48" s="2" t="inlineStr">
        <is>
          <t>southernsugar</t>
        </is>
      </c>
      <c r="C48" s="2" t="inlineStr">
        <is>
          <t>built</t>
        </is>
      </c>
      <c r="D48" s="2" t="inlineStr">
        <is>
          <t>Clewiston mill and refinery</t>
        </is>
      </c>
      <c r="E48" s="2" t="inlineStr">
        <is>
          <t>clewistonmill</t>
        </is>
      </c>
      <c r="F48" s="2" t="inlineStr">
        <is>
          <t>1929</t>
        </is>
      </c>
      <c r="G48" s="2" t="inlineStr">
        <is>
          <t>builds the mill opened 19 January 1929</t>
        </is>
      </c>
      <c r="H48" s="2" t="inlineStr">
        <is>
          <t>Location and lineage</t>
        </is>
      </c>
      <c r="I48" s="2" t="inlineStr">
        <is>
          <t>The Glades</t>
        </is>
      </c>
      <c r="J48" s="2" t="inlineStr">
        <is>
          <t>The Glades</t>
        </is>
      </c>
    </row>
    <row r="49">
      <c r="A49" s="2" t="inlineStr">
        <is>
          <t>Clewiston mill and refinery</t>
        </is>
      </c>
      <c r="B49" s="2" t="inlineStr">
        <is>
          <t>clewistonmill</t>
        </is>
      </c>
      <c r="C49" s="2" t="inlineStr">
        <is>
          <t>unit or member of</t>
        </is>
      </c>
      <c r="D49" s="2" t="inlineStr">
        <is>
          <t>U.S. Sugar Corporation</t>
        </is>
      </c>
      <c r="E49" s="2" t="inlineStr">
        <is>
          <t>ussugar</t>
        </is>
      </c>
      <c r="F49" s="2" t="inlineStr">
        <is>
          <t>1931 to present</t>
        </is>
      </c>
      <c r="G49" s="2" t="inlineStr">
        <is>
          <t>the company's flagship mill and refinery</t>
        </is>
      </c>
      <c r="H49" s="2" t="inlineStr">
        <is>
          <t>Location and lineage</t>
        </is>
      </c>
      <c r="I49" s="2" t="inlineStr">
        <is>
          <t>The Glades</t>
        </is>
      </c>
      <c r="J49" s="2" t="inlineStr">
        <is>
          <t>The Glades</t>
        </is>
      </c>
    </row>
    <row r="50">
      <c r="A50" s="2" t="inlineStr">
        <is>
          <t>U.S. Sugar Corporation</t>
        </is>
      </c>
      <c r="B50" s="2" t="inlineStr">
        <is>
          <t>ussugar</t>
        </is>
      </c>
      <c r="C50" s="2" t="inlineStr">
        <is>
          <t>built</t>
        </is>
      </c>
      <c r="D50" s="2" t="inlineStr">
        <is>
          <t>Bryant Sugar House</t>
        </is>
      </c>
      <c r="E50" s="2" t="inlineStr">
        <is>
          <t>bryantmill</t>
        </is>
      </c>
      <c r="F50" s="2" t="inlineStr">
        <is>
          <t>1962 to 2007</t>
        </is>
      </c>
      <c r="G50" s="2" t="inlineStr">
        <is>
          <t>builds and runs the Bryant mill</t>
        </is>
      </c>
      <c r="H50" s="2" t="inlineStr">
        <is>
          <t>Location and lineage</t>
        </is>
      </c>
      <c r="I50" s="2" t="inlineStr">
        <is>
          <t>The Glades</t>
        </is>
      </c>
      <c r="J50" s="2" t="inlineStr">
        <is>
          <t>The Glades</t>
        </is>
      </c>
    </row>
    <row r="51">
      <c r="A51" s="2" t="inlineStr">
        <is>
          <t>Bryant Sugar House</t>
        </is>
      </c>
      <c r="B51" s="2" t="inlineStr">
        <is>
          <t>bryantmill</t>
        </is>
      </c>
      <c r="C51" s="2" t="inlineStr">
        <is>
          <t>grew into</t>
        </is>
      </c>
      <c r="D51" s="2" t="inlineStr">
        <is>
          <t>Bryant</t>
        </is>
      </c>
      <c r="E51" s="2" t="inlineStr">
        <is>
          <t>bryanttown</t>
        </is>
      </c>
      <c r="F51" s="2" t="inlineStr">
        <is>
          <t>1962 to 2007</t>
        </is>
      </c>
      <c r="G51" s="2" t="inlineStr">
        <is>
          <t>the mill anchors the company community</t>
        </is>
      </c>
      <c r="H51" s="2" t="inlineStr">
        <is>
          <t>Location and lineage</t>
        </is>
      </c>
      <c r="I51" s="2" t="inlineStr">
        <is>
          <t>The Glades</t>
        </is>
      </c>
      <c r="J51" s="2" t="inlineStr">
        <is>
          <t>The Glades</t>
        </is>
      </c>
    </row>
    <row r="52">
      <c r="A52" s="2" t="inlineStr">
        <is>
          <t>Bryant Sugar House</t>
        </is>
      </c>
      <c r="B52" s="2" t="inlineStr">
        <is>
          <t>bryantmill</t>
        </is>
      </c>
      <c r="C52" s="2" t="inlineStr">
        <is>
          <t>land or role moved to</t>
        </is>
      </c>
      <c r="D52" s="2" t="inlineStr">
        <is>
          <t>Clewiston mill and refinery</t>
        </is>
      </c>
      <c r="E52" s="2" t="inlineStr">
        <is>
          <t>clewistonmill</t>
        </is>
      </c>
      <c r="F52" s="2" t="inlineStr">
        <is>
          <t>2007</t>
        </is>
      </c>
      <c r="G52" s="2" t="inlineStr">
        <is>
          <t>processing consolidates at Clewiston after the closure</t>
        </is>
      </c>
      <c r="H52" s="2" t="inlineStr">
        <is>
          <t>Location and lineage</t>
        </is>
      </c>
      <c r="I52" s="2" t="inlineStr">
        <is>
          <t>The Glades</t>
        </is>
      </c>
      <c r="J52" s="2" t="inlineStr">
        <is>
          <t>The Glades</t>
        </is>
      </c>
    </row>
    <row r="53">
      <c r="A53" s="2" t="inlineStr">
        <is>
          <t>U.S. Sugar Corporation</t>
        </is>
      </c>
      <c r="B53" s="2" t="inlineStr">
        <is>
          <t>ussugar</t>
        </is>
      </c>
      <c r="C53" s="2" t="inlineStr">
        <is>
          <t>grew into</t>
        </is>
      </c>
      <c r="D53" s="2" t="inlineStr">
        <is>
          <t>Southern Gardens Citrus</t>
        </is>
      </c>
      <c r="E53" s="2" t="inlineStr">
        <is>
          <t>southerngardens</t>
        </is>
      </c>
      <c r="F53" s="2" t="inlineStr">
        <is>
          <t>1994 to present</t>
        </is>
      </c>
      <c r="G53" s="2" t="inlineStr">
        <is>
          <t>the citrus subsidiary in Hendry County</t>
        </is>
      </c>
      <c r="H53" s="2" t="inlineStr">
        <is>
          <t>Location and lineage</t>
        </is>
      </c>
      <c r="I53" s="2" t="inlineStr">
        <is>
          <t>The Glades</t>
        </is>
      </c>
      <c r="J53" s="2" t="inlineStr">
        <is>
          <t>The Glades</t>
        </is>
      </c>
    </row>
    <row r="54">
      <c r="A54" s="2" t="inlineStr">
        <is>
          <t>U.S. Sugar Corporation</t>
        </is>
      </c>
      <c r="B54" s="2" t="inlineStr">
        <is>
          <t>ussugar</t>
        </is>
      </c>
      <c r="C54" s="2" t="inlineStr">
        <is>
          <t>grew into</t>
        </is>
      </c>
      <c r="D54" s="2" t="inlineStr">
        <is>
          <t>South Central Florida Express</t>
        </is>
      </c>
      <c r="E54" s="2" t="inlineStr">
        <is>
          <t>scfe</t>
        </is>
      </c>
      <c r="F54" s="2" t="inlineStr">
        <is>
          <t>1994 to present</t>
        </is>
      </c>
      <c r="G54" s="2" t="inlineStr">
        <is>
          <t>the shortline railroad subsidiary</t>
        </is>
      </c>
      <c r="H54" s="2" t="inlineStr">
        <is>
          <t>Location and lineage</t>
        </is>
      </c>
      <c r="I54" s="2" t="inlineStr">
        <is>
          <t>The Glades</t>
        </is>
      </c>
      <c r="J54" s="2" t="inlineStr">
        <is>
          <t>The Glades</t>
        </is>
      </c>
    </row>
    <row r="55">
      <c r="A55" s="2" t="inlineStr">
        <is>
          <t>U.S. Sugar Corporation</t>
        </is>
      </c>
      <c r="B55" s="2" t="inlineStr">
        <is>
          <t>ussugar</t>
        </is>
      </c>
      <c r="C55" s="2" t="inlineStr">
        <is>
          <t>grew into</t>
        </is>
      </c>
      <c r="D55" s="2" t="inlineStr">
        <is>
          <t>Imperial Sugar Company</t>
        </is>
      </c>
      <c r="E55" s="2" t="inlineStr">
        <is>
          <t>imperialsugar</t>
        </is>
      </c>
      <c r="F55" s="2" t="inlineStr">
        <is>
          <t>2022 to present</t>
        </is>
      </c>
      <c r="G55" s="2" t="inlineStr">
        <is>
          <t>the 315 million dollar purchase completed 30 November 2022 after the failed federal challenge</t>
        </is>
      </c>
      <c r="H55" s="2" t="inlineStr">
        <is>
          <t>Location and lineage</t>
        </is>
      </c>
      <c r="I55" s="2" t="inlineStr">
        <is>
          <t>The Glades</t>
        </is>
      </c>
      <c r="J55" s="2" t="inlineStr">
        <is>
          <t>Outside Florida</t>
        </is>
      </c>
    </row>
    <row r="56">
      <c r="A56" s="2" t="inlineStr">
        <is>
          <t>U.S. Sugar Corporation</t>
        </is>
      </c>
      <c r="B56" s="2" t="inlineStr">
        <is>
          <t>ussugar</t>
        </is>
      </c>
      <c r="C56" s="2" t="inlineStr">
        <is>
          <t>land or role moved to</t>
        </is>
      </c>
      <c r="D56" s="2" t="inlineStr">
        <is>
          <t>South Florida Water Management District</t>
        </is>
      </c>
      <c r="E56" s="2" t="inlineStr">
        <is>
          <t>sfwmd</t>
        </is>
      </c>
      <c r="F56" s="2" t="inlineStr">
        <is>
          <t>2008 to 2010</t>
        </is>
      </c>
      <c r="G56" s="2" t="inlineStr">
        <is>
          <t>26,800 acres sold for 194 million dollars, closed October 2010: about 17,900 citrus acres in Hendry County and 8,900 cane acres in Palm Beach County, the remnant of the 187,000 acre River of Grass deal announced June 2008</t>
        </is>
      </c>
      <c r="H56" s="2" t="inlineStr">
        <is>
          <t>Location and lineage</t>
        </is>
      </c>
      <c r="I56" s="2" t="inlineStr">
        <is>
          <t>The Glades</t>
        </is>
      </c>
      <c r="J56" s="2" t="inlineStr">
        <is>
          <t>Outside the Heartland</t>
        </is>
      </c>
    </row>
    <row r="57">
      <c r="A57" s="2" t="inlineStr">
        <is>
          <t>U.S. Sugar Corporation</t>
        </is>
      </c>
      <c r="B57" s="2" t="inlineStr">
        <is>
          <t>ussugar</t>
        </is>
      </c>
      <c r="C57" s="2" t="inlineStr">
        <is>
          <t>tied venture or seat</t>
        </is>
      </c>
      <c r="D57" s="2" t="inlineStr">
        <is>
          <t>Clewiston</t>
        </is>
      </c>
      <c r="E57" s="2" t="inlineStr">
        <is>
          <t>clewistontown</t>
        </is>
      </c>
      <c r="F57" s="2" t="inlineStr">
        <is>
          <t>1931 to present</t>
        </is>
      </c>
      <c r="G57" s="2" t="inlineStr">
        <is>
          <t>headquarters town of the company</t>
        </is>
      </c>
      <c r="H57" s="2" t="inlineStr">
        <is>
          <t>Location and lineage</t>
        </is>
      </c>
      <c r="I57" s="2" t="inlineStr">
        <is>
          <t>The Glades</t>
        </is>
      </c>
      <c r="J57" s="2" t="inlineStr">
        <is>
          <t>The Glades</t>
        </is>
      </c>
    </row>
    <row r="58">
      <c r="A58" s="2" t="inlineStr">
        <is>
          <t>South Central Florida Express</t>
        </is>
      </c>
      <c r="B58" s="2" t="inlineStr">
        <is>
          <t>scfe</t>
        </is>
      </c>
      <c r="C58" s="2" t="inlineStr">
        <is>
          <t>supported</t>
        </is>
      </c>
      <c r="D58" s="2" t="inlineStr">
        <is>
          <t>Clewiston mill and refinery</t>
        </is>
      </c>
      <c r="E58" s="2" t="inlineStr">
        <is>
          <t>clewistonmill</t>
        </is>
      </c>
      <c r="F58" s="2" t="inlineStr">
        <is>
          <t>1994 to present</t>
        </is>
      </c>
      <c r="G58" s="2" t="inlineStr">
        <is>
          <t>hauls harvested cane to the mill from around the lake</t>
        </is>
      </c>
      <c r="H58" s="2" t="inlineStr">
        <is>
          <t>Support</t>
        </is>
      </c>
      <c r="I58" s="2" t="inlineStr">
        <is>
          <t>The Glades</t>
        </is>
      </c>
      <c r="J58" s="2" t="inlineStr">
        <is>
          <t>The Glades</t>
        </is>
      </c>
    </row>
    <row r="59">
      <c r="A59" s="2" t="inlineStr">
        <is>
          <t>Alfonso Fanjul Sr</t>
        </is>
      </c>
      <c r="B59" s="2" t="inlineStr">
        <is>
          <t>fanjulsr</t>
        </is>
      </c>
      <c r="C59" s="2" t="inlineStr">
        <is>
          <t>founded</t>
        </is>
      </c>
      <c r="D59" s="2" t="inlineStr">
        <is>
          <t>Osceola Farms</t>
        </is>
      </c>
      <c r="E59" s="2" t="inlineStr">
        <is>
          <t>osceolafarms</t>
        </is>
      </c>
      <c r="F59" s="2" t="inlineStr">
        <is>
          <t>1960</t>
        </is>
      </c>
      <c r="G59" s="2" t="inlineStr">
        <is>
          <t>buys the 4,000 acre property for 640,000 dollars and installs the Louisiana mills</t>
        </is>
      </c>
      <c r="H59" s="2" t="inlineStr">
        <is>
          <t>Location and lineage</t>
        </is>
      </c>
      <c r="I59" s="2" t="inlineStr">
        <is>
          <t>The Glades</t>
        </is>
      </c>
      <c r="J59" s="2" t="inlineStr">
        <is>
          <t>The Glades</t>
        </is>
      </c>
    </row>
    <row r="60">
      <c r="A60" s="2" t="inlineStr">
        <is>
          <t>Alfonso Fanjul Sr</t>
        </is>
      </c>
      <c r="B60" s="2" t="inlineStr">
        <is>
          <t>fanjulsr</t>
        </is>
      </c>
      <c r="C60" s="2" t="inlineStr">
        <is>
          <t>founded</t>
        </is>
      </c>
      <c r="D60" s="2" t="inlineStr">
        <is>
          <t>Florida Crystals Corporation</t>
        </is>
      </c>
      <c r="E60" s="2" t="inlineStr">
        <is>
          <t>fcrystals</t>
        </is>
      </c>
      <c r="F60" s="2" t="inlineStr">
        <is>
          <t>1960</t>
        </is>
      </c>
      <c r="G60" s="2" t="inlineStr">
        <is>
          <t>the family enterprise that grows into Florida Crystals</t>
        </is>
      </c>
      <c r="H60" s="2" t="inlineStr">
        <is>
          <t>Location and lineage</t>
        </is>
      </c>
      <c r="I60" s="2" t="inlineStr">
        <is>
          <t>The Glades</t>
        </is>
      </c>
      <c r="J60" s="2" t="inlineStr">
        <is>
          <t>The Glades</t>
        </is>
      </c>
    </row>
    <row r="61">
      <c r="A61" s="2" t="inlineStr">
        <is>
          <t>Alfonso Fanjul Jr</t>
        </is>
      </c>
      <c r="B61" s="2" t="inlineStr">
        <is>
          <t>fanjulalfy</t>
        </is>
      </c>
      <c r="C61" s="2" t="inlineStr">
        <is>
          <t>unit or member of</t>
        </is>
      </c>
      <c r="D61" s="2" t="inlineStr">
        <is>
          <t>Florida Crystals Corporation</t>
        </is>
      </c>
      <c r="E61" s="2" t="inlineStr">
        <is>
          <t>fcrystals</t>
        </is>
      </c>
      <c r="F61" s="2" t="inlineStr">
        <is>
          <t>1980 to present</t>
        </is>
      </c>
      <c r="G61" s="2" t="inlineStr">
        <is>
          <t>chief executive of the family group</t>
        </is>
      </c>
      <c r="H61" s="2" t="inlineStr">
        <is>
          <t>Location and lineage</t>
        </is>
      </c>
      <c r="I61" s="2" t="inlineStr">
        <is>
          <t>The Glades</t>
        </is>
      </c>
      <c r="J61" s="2" t="inlineStr">
        <is>
          <t>The Glades</t>
        </is>
      </c>
    </row>
    <row r="62">
      <c r="A62" s="2" t="inlineStr">
        <is>
          <t>Jose Pepe Fanjul</t>
        </is>
      </c>
      <c r="B62" s="2" t="inlineStr">
        <is>
          <t>fanjulpepe</t>
        </is>
      </c>
      <c r="C62" s="2" t="inlineStr">
        <is>
          <t>unit or member of</t>
        </is>
      </c>
      <c r="D62" s="2" t="inlineStr">
        <is>
          <t>Florida Crystals Corporation</t>
        </is>
      </c>
      <c r="E62" s="2" t="inlineStr">
        <is>
          <t>fcrystals</t>
        </is>
      </c>
      <c r="F62" s="2" t="inlineStr">
        <is>
          <t>late 1960s to present</t>
        </is>
      </c>
      <c r="G62" s="2" t="inlineStr">
        <is>
          <t>co leader of the 1984 Gulf and Western acquisition</t>
        </is>
      </c>
      <c r="H62" s="2" t="inlineStr">
        <is>
          <t>Location and lineage</t>
        </is>
      </c>
      <c r="I62" s="2" t="inlineStr">
        <is>
          <t>The Glades</t>
        </is>
      </c>
      <c r="J62" s="2" t="inlineStr">
        <is>
          <t>The Glades</t>
        </is>
      </c>
    </row>
    <row r="63">
      <c r="A63" s="2" t="inlineStr">
        <is>
          <t>Osceola Farms</t>
        </is>
      </c>
      <c r="B63" s="2" t="inlineStr">
        <is>
          <t>osceolafarms</t>
        </is>
      </c>
      <c r="C63" s="2" t="inlineStr">
        <is>
          <t>unit or member of</t>
        </is>
      </c>
      <c r="D63" s="2" t="inlineStr">
        <is>
          <t>Florida Crystals Corporation</t>
        </is>
      </c>
      <c r="E63" s="2" t="inlineStr">
        <is>
          <t>fcrystals</t>
        </is>
      </c>
      <c r="F63" s="2" t="inlineStr">
        <is>
          <t>1960 to present</t>
        </is>
      </c>
      <c r="G63" s="2" t="inlineStr">
        <is>
          <t>the original farming and milling unit</t>
        </is>
      </c>
      <c r="H63" s="2" t="inlineStr">
        <is>
          <t>Location and lineage</t>
        </is>
      </c>
      <c r="I63" s="2" t="inlineStr">
        <is>
          <t>The Glades</t>
        </is>
      </c>
      <c r="J63" s="2" t="inlineStr">
        <is>
          <t>The Glades</t>
        </is>
      </c>
    </row>
    <row r="64">
      <c r="A64" s="2" t="inlineStr">
        <is>
          <t>Osceola Farms</t>
        </is>
      </c>
      <c r="B64" s="2" t="inlineStr">
        <is>
          <t>osceolafarms</t>
        </is>
      </c>
      <c r="C64" s="2" t="inlineStr">
        <is>
          <t>tied venture or seat</t>
        </is>
      </c>
      <c r="D64" s="2" t="inlineStr">
        <is>
          <t>Pahokee</t>
        </is>
      </c>
      <c r="E64" s="2" t="inlineStr">
        <is>
          <t>pahokee</t>
        </is>
      </c>
      <c r="F64" s="2" t="inlineStr">
        <is>
          <t>1960 to present</t>
        </is>
      </c>
      <c r="G64" s="2" t="inlineStr">
        <is>
          <t>mainstay employer of the town</t>
        </is>
      </c>
      <c r="H64" s="2" t="inlineStr">
        <is>
          <t>Location and lineage</t>
        </is>
      </c>
      <c r="I64" s="2" t="inlineStr">
        <is>
          <t>The Glades</t>
        </is>
      </c>
      <c r="J64" s="2" t="inlineStr">
        <is>
          <t>The Glades</t>
        </is>
      </c>
    </row>
    <row r="65">
      <c r="A65" s="2" t="inlineStr">
        <is>
          <t>Florida Crystals Corporation</t>
        </is>
      </c>
      <c r="B65" s="2" t="inlineStr">
        <is>
          <t>fcrystals</t>
        </is>
      </c>
      <c r="C65" s="2" t="inlineStr">
        <is>
          <t>grew into</t>
        </is>
      </c>
      <c r="D65" s="2" t="inlineStr">
        <is>
          <t>Okeelanta Corporation</t>
        </is>
      </c>
      <c r="E65" s="2" t="inlineStr">
        <is>
          <t>okeelanta</t>
        </is>
      </c>
      <c r="F65" s="2" t="inlineStr">
        <is>
          <t>1984 to present</t>
        </is>
      </c>
      <c r="G65" s="2" t="inlineStr">
        <is>
          <t>the Gulf and Western acquisition adds about 90,000 acres and the South Bay mill complex</t>
        </is>
      </c>
      <c r="H65" s="2" t="inlineStr">
        <is>
          <t>Location and lineage</t>
        </is>
      </c>
      <c r="I65" s="2" t="inlineStr">
        <is>
          <t>The Glades</t>
        </is>
      </c>
      <c r="J65" s="2" t="inlineStr">
        <is>
          <t>The Glades</t>
        </is>
      </c>
    </row>
    <row r="66">
      <c r="A66" s="2" t="inlineStr">
        <is>
          <t>Okeelanta Corporation</t>
        </is>
      </c>
      <c r="B66" s="2" t="inlineStr">
        <is>
          <t>okeelanta</t>
        </is>
      </c>
      <c r="C66" s="2" t="inlineStr">
        <is>
          <t>tied venture or seat</t>
        </is>
      </c>
      <c r="D66" s="2" t="inlineStr">
        <is>
          <t>New Hope Sugar Company</t>
        </is>
      </c>
      <c r="E66" s="2" t="inlineStr">
        <is>
          <t>newhopesugar</t>
        </is>
      </c>
      <c r="F66" s="2" t="inlineStr">
        <is>
          <t>1990s to 2000s</t>
        </is>
      </c>
      <c r="G66" s="2" t="inlineStr">
        <is>
          <t>affiliated farming company named beside it in district litigation records</t>
        </is>
      </c>
      <c r="H66" s="2" t="inlineStr">
        <is>
          <t>Location and lineage</t>
        </is>
      </c>
      <c r="I66" s="2" t="inlineStr">
        <is>
          <t>The Glades</t>
        </is>
      </c>
      <c r="J66" s="2" t="inlineStr">
        <is>
          <t>The Glades</t>
        </is>
      </c>
    </row>
    <row r="67">
      <c r="A67" s="2" t="inlineStr">
        <is>
          <t>Okeelanta Corporation</t>
        </is>
      </c>
      <c r="B67" s="2" t="inlineStr">
        <is>
          <t>okeelanta</t>
        </is>
      </c>
      <c r="C67" s="2" t="inlineStr">
        <is>
          <t>tied venture or seat</t>
        </is>
      </c>
      <c r="D67" s="2" t="inlineStr">
        <is>
          <t>New Hope Power</t>
        </is>
      </c>
      <c r="E67" s="2" t="inlineStr">
        <is>
          <t>newhopepower</t>
        </is>
      </c>
      <c r="F67" s="2" t="inlineStr">
        <is>
          <t>2005 to present</t>
        </is>
      </c>
      <c r="G67" s="2" t="inlineStr">
        <is>
          <t>the cogeneration plant burns the mill's cane fiber</t>
        </is>
      </c>
      <c r="H67" s="2" t="inlineStr">
        <is>
          <t>Location and lineage</t>
        </is>
      </c>
      <c r="I67" s="2" t="inlineStr">
        <is>
          <t>The Glades</t>
        </is>
      </c>
      <c r="J67" s="2" t="inlineStr">
        <is>
          <t>The Glades</t>
        </is>
      </c>
    </row>
    <row r="68">
      <c r="A68" s="2" t="inlineStr">
        <is>
          <t>New Hope Power</t>
        </is>
      </c>
      <c r="B68" s="2" t="inlineStr">
        <is>
          <t>newhopepower</t>
        </is>
      </c>
      <c r="C68" s="2" t="inlineStr">
        <is>
          <t>unit or member of</t>
        </is>
      </c>
      <c r="D68" s="2" t="inlineStr">
        <is>
          <t>Florida Crystals Corporation</t>
        </is>
      </c>
      <c r="E68" s="2" t="inlineStr">
        <is>
          <t>fcrystals</t>
        </is>
      </c>
      <c r="F68" s="2" t="inlineStr">
        <is>
          <t>2005 to present</t>
        </is>
      </c>
      <c r="G68" s="2" t="inlineStr">
        <is>
          <t>operated as Florida Crystals</t>
        </is>
      </c>
      <c r="H68" s="2" t="inlineStr">
        <is>
          <t>Location and lineage</t>
        </is>
      </c>
      <c r="I68" s="2" t="inlineStr">
        <is>
          <t>The Glades</t>
        </is>
      </c>
      <c r="J68" s="2" t="inlineStr">
        <is>
          <t>The Glades</t>
        </is>
      </c>
    </row>
    <row r="69">
      <c r="A69" s="2" t="inlineStr">
        <is>
          <t>Florida Crystals rice mill</t>
        </is>
      </c>
      <c r="B69" s="2" t="inlineStr">
        <is>
          <t>ricemill</t>
        </is>
      </c>
      <c r="C69" s="2" t="inlineStr">
        <is>
          <t>unit or member of</t>
        </is>
      </c>
      <c r="D69" s="2" t="inlineStr">
        <is>
          <t>Florida Crystals Corporation</t>
        </is>
      </c>
      <c r="E69" s="2" t="inlineStr">
        <is>
          <t>fcrystals</t>
        </is>
      </c>
      <c r="F69" s="2" t="inlineStr">
        <is>
          <t>to present</t>
        </is>
      </c>
      <c r="G69" s="2" t="inlineStr">
        <is>
          <t>the company's rice milling arm supports the cane rotation</t>
        </is>
      </c>
      <c r="H69" s="2" t="inlineStr">
        <is>
          <t>Location and lineage</t>
        </is>
      </c>
      <c r="I69" s="2" t="inlineStr">
        <is>
          <t>The Glades</t>
        </is>
      </c>
      <c r="J69" s="2" t="inlineStr">
        <is>
          <t>The Glades</t>
        </is>
      </c>
    </row>
    <row r="70">
      <c r="A70" s="2" t="inlineStr">
        <is>
          <t>Florida Crystals rice mill</t>
        </is>
      </c>
      <c r="B70" s="2" t="inlineStr">
        <is>
          <t>ricemill</t>
        </is>
      </c>
      <c r="C70" s="2" t="inlineStr">
        <is>
          <t>tied venture or seat</t>
        </is>
      </c>
      <c r="D70" s="2" t="inlineStr">
        <is>
          <t>Belle Glade</t>
        </is>
      </c>
      <c r="E70" s="2" t="inlineStr">
        <is>
          <t>belleglade</t>
        </is>
      </c>
      <c r="F70" s="2" t="inlineStr">
        <is>
          <t>to present</t>
        </is>
      </c>
      <c r="G70" s="2" t="inlineStr">
        <is>
          <t>the mill stands in Belle Glade</t>
        </is>
      </c>
      <c r="H70" s="2" t="inlineStr">
        <is>
          <t>Location and lineage</t>
        </is>
      </c>
      <c r="I70" s="2" t="inlineStr">
        <is>
          <t>The Glades</t>
        </is>
      </c>
      <c r="J70" s="2" t="inlineStr">
        <is>
          <t>The Glades</t>
        </is>
      </c>
    </row>
    <row r="71">
      <c r="A71" s="2" t="inlineStr">
        <is>
          <t>Okeelanta Corporation</t>
        </is>
      </c>
      <c r="B71" s="2" t="inlineStr">
        <is>
          <t>okeelanta</t>
        </is>
      </c>
      <c r="C71" s="2" t="inlineStr">
        <is>
          <t>tied venture or seat</t>
        </is>
      </c>
      <c r="D71" s="2" t="inlineStr">
        <is>
          <t>South Bay</t>
        </is>
      </c>
      <c r="E71" s="2" t="inlineStr">
        <is>
          <t>southbaytown</t>
        </is>
      </c>
      <c r="F71" s="2" t="inlineStr">
        <is>
          <t>1946 to present</t>
        </is>
      </c>
      <c r="G71" s="2" t="inlineStr">
        <is>
          <t>the mill complex is the town's dominant industry</t>
        </is>
      </c>
      <c r="H71" s="2" t="inlineStr">
        <is>
          <t>Location and lineage</t>
        </is>
      </c>
      <c r="I71" s="2" t="inlineStr">
        <is>
          <t>The Glades</t>
        </is>
      </c>
      <c r="J71" s="2" t="inlineStr">
        <is>
          <t>The Glades</t>
        </is>
      </c>
    </row>
    <row r="72">
      <c r="A72" s="2" t="inlineStr">
        <is>
          <t>Florida Crystals Corporation</t>
        </is>
      </c>
      <c r="B72" s="2" t="inlineStr">
        <is>
          <t>fcrystals</t>
        </is>
      </c>
      <c r="C72" s="2" t="inlineStr">
        <is>
          <t>founded</t>
        </is>
      </c>
      <c r="D72" s="2" t="inlineStr">
        <is>
          <t>ASR Group</t>
        </is>
      </c>
      <c r="E72" s="2" t="inlineStr">
        <is>
          <t>asrgroup</t>
        </is>
      </c>
      <c r="F72" s="2" t="inlineStr">
        <is>
          <t>1998 to present</t>
        </is>
      </c>
      <c r="G72" s="2" t="inlineStr">
        <is>
          <t>creates American Sugar Refining beginning with the Yonkers refinery</t>
        </is>
      </c>
      <c r="H72" s="2" t="inlineStr">
        <is>
          <t>Location and lineage</t>
        </is>
      </c>
      <c r="I72" s="2" t="inlineStr">
        <is>
          <t>The Glades</t>
        </is>
      </c>
      <c r="J72" s="2" t="inlineStr">
        <is>
          <t>Outside the Heartland</t>
        </is>
      </c>
    </row>
    <row r="73">
      <c r="A73" s="2" t="inlineStr">
        <is>
          <t>Sugar Cane Growers Cooperative of Florida</t>
        </is>
      </c>
      <c r="B73" s="2" t="inlineStr">
        <is>
          <t>scgc</t>
        </is>
      </c>
      <c r="C73" s="2" t="inlineStr">
        <is>
          <t>unit or member of</t>
        </is>
      </c>
      <c r="D73" s="2" t="inlineStr">
        <is>
          <t>ASR Group</t>
        </is>
      </c>
      <c r="E73" s="2" t="inlineStr">
        <is>
          <t>asrgroup</t>
        </is>
      </c>
      <c r="F73" s="2" t="inlineStr">
        <is>
          <t>1998 to present</t>
        </is>
      </c>
      <c r="G73" s="2" t="inlineStr">
        <is>
          <t>co owner and marketing outlet of the cooperative's raw sugar</t>
        </is>
      </c>
      <c r="H73" s="2" t="inlineStr">
        <is>
          <t>Location and lineage</t>
        </is>
      </c>
      <c r="I73" s="2" t="inlineStr">
        <is>
          <t>The Glades</t>
        </is>
      </c>
      <c r="J73" s="2" t="inlineStr">
        <is>
          <t>Outside the Heartland</t>
        </is>
      </c>
    </row>
    <row r="74">
      <c r="A74" s="2" t="inlineStr">
        <is>
          <t>Glades County Sugar Growers Cooperative</t>
        </is>
      </c>
      <c r="B74" s="2" t="inlineStr">
        <is>
          <t>gladescoop</t>
        </is>
      </c>
      <c r="C74" s="2" t="inlineStr">
        <is>
          <t>tied venture or seat</t>
        </is>
      </c>
      <c r="D74" s="2" t="inlineStr">
        <is>
          <t>Moore Haven</t>
        </is>
      </c>
      <c r="E74" s="2" t="inlineStr">
        <is>
          <t>moorehaven</t>
        </is>
      </c>
      <c r="F74" s="2" t="inlineStr">
        <is>
          <t>1961 to 1977</t>
        </is>
      </c>
      <c r="G74" s="2" t="inlineStr">
        <is>
          <t>the cooperative mill at the county seat, closed by Gulf and Western in 1977</t>
        </is>
      </c>
      <c r="H74" s="2" t="inlineStr">
        <is>
          <t>Location and lineage</t>
        </is>
      </c>
      <c r="I74" s="2" t="inlineStr">
        <is>
          <t>The Glades</t>
        </is>
      </c>
      <c r="J74" s="2" t="inlineStr">
        <is>
          <t>The Glades</t>
        </is>
      </c>
    </row>
    <row r="75">
      <c r="A75" s="2" t="inlineStr">
        <is>
          <t>Talisman Sugar Corporation</t>
        </is>
      </c>
      <c r="B75" s="2" t="inlineStr">
        <is>
          <t>talisman</t>
        </is>
      </c>
      <c r="C75" s="2" t="inlineStr">
        <is>
          <t>land or role moved to</t>
        </is>
      </c>
      <c r="D75" s="2" t="inlineStr">
        <is>
          <t>South Florida Water Management District</t>
        </is>
      </c>
      <c r="E75" s="2" t="inlineStr">
        <is>
          <t>sfwmd</t>
        </is>
      </c>
      <c r="F75" s="2" t="inlineStr">
        <is>
          <t>1997 to 1999</t>
        </is>
      </c>
      <c r="G75" s="2" t="inlineStr">
        <is>
          <t>50,960 acres sold to federal and state buyers for 133.5 million dollars for Everglades restoration</t>
        </is>
      </c>
      <c r="H75" s="2" t="inlineStr">
        <is>
          <t>Location and lineage</t>
        </is>
      </c>
      <c r="I75" s="2" t="inlineStr">
        <is>
          <t>The Glades</t>
        </is>
      </c>
      <c r="J75" s="2" t="inlineStr">
        <is>
          <t>Outside the Heartland</t>
        </is>
      </c>
    </row>
    <row r="76">
      <c r="A76" s="2" t="inlineStr">
        <is>
          <t>Talisman Sugar Corporation</t>
        </is>
      </c>
      <c r="B76" s="2" t="inlineStr">
        <is>
          <t>talisman</t>
        </is>
      </c>
      <c r="C76" s="2" t="inlineStr">
        <is>
          <t>tied venture or seat</t>
        </is>
      </c>
      <c r="D76" s="2" t="inlineStr">
        <is>
          <t>South Bay</t>
        </is>
      </c>
      <c r="E76" s="2" t="inlineStr">
        <is>
          <t>southbaytown</t>
        </is>
      </c>
      <c r="F76" s="2" t="inlineStr">
        <is>
          <t>1962 to 1999</t>
        </is>
      </c>
      <c r="G76" s="2" t="inlineStr">
        <is>
          <t>the plantation and mill near South Bay</t>
        </is>
      </c>
      <c r="H76" s="2" t="inlineStr">
        <is>
          <t>Location and lineage</t>
        </is>
      </c>
      <c r="I76" s="2" t="inlineStr">
        <is>
          <t>The Glades</t>
        </is>
      </c>
      <c r="J76" s="2" t="inlineStr">
        <is>
          <t>The Glades</t>
        </is>
      </c>
    </row>
    <row r="77">
      <c r="A77" s="2" t="inlineStr">
        <is>
          <t>Talisman Sugar Corporation</t>
        </is>
      </c>
      <c r="B77" s="2" t="inlineStr">
        <is>
          <t>talisman</t>
        </is>
      </c>
      <c r="C77" s="2" t="inlineStr">
        <is>
          <t>collaboration</t>
        </is>
      </c>
      <c r="D77" s="2" t="inlineStr">
        <is>
          <t>Florida Crystals Corporation</t>
        </is>
      </c>
      <c r="E77" s="2" t="inlineStr">
        <is>
          <t>fcrystals</t>
        </is>
      </c>
      <c r="F77" s="2" t="inlineStr">
        <is>
          <t>1999 onward</t>
        </is>
      </c>
      <c r="G77" s="2" t="inlineStr">
        <is>
          <t>EAA growers including the Fanjul companies farm portions of the Talisman land under leaseback, as reported</t>
        </is>
      </c>
      <c r="H77" s="2" t="inlineStr">
        <is>
          <t>Programs, permits, events and collaboration</t>
        </is>
      </c>
      <c r="I77" s="2" t="inlineStr">
        <is>
          <t>The Glades</t>
        </is>
      </c>
      <c r="J77" s="2" t="inlineStr">
        <is>
          <t>The Glades</t>
        </is>
      </c>
    </row>
    <row r="78">
      <c r="A78" s="2" t="inlineStr">
        <is>
          <t>Atlantic Sugar Association</t>
        </is>
      </c>
      <c r="B78" s="2" t="inlineStr">
        <is>
          <t>atlanticsugar</t>
        </is>
      </c>
      <c r="C78" s="2" t="inlineStr">
        <is>
          <t>land or role moved to</t>
        </is>
      </c>
      <c r="D78" s="2" t="inlineStr">
        <is>
          <t>Florida Crystals Corporation</t>
        </is>
      </c>
      <c r="E78" s="2" t="inlineStr">
        <is>
          <t>fcrystals</t>
        </is>
      </c>
      <c r="F78" s="2" t="inlineStr">
        <is>
          <t>2005</t>
        </is>
      </c>
      <c r="G78" s="2" t="inlineStr">
        <is>
          <t>the cane of its 17 growers moves to the Okeelanta and Osceola mills after the closure</t>
        </is>
      </c>
      <c r="H78" s="2" t="inlineStr">
        <is>
          <t>Location and lineage</t>
        </is>
      </c>
      <c r="I78" s="2" t="inlineStr">
        <is>
          <t>The Glades</t>
        </is>
      </c>
      <c r="J78" s="2" t="inlineStr">
        <is>
          <t>The Glades</t>
        </is>
      </c>
    </row>
    <row r="79">
      <c r="A79" s="2" t="inlineStr">
        <is>
          <t>George Wedgworth</t>
        </is>
      </c>
      <c r="B79" s="2" t="inlineStr">
        <is>
          <t>georgewedgworth</t>
        </is>
      </c>
      <c r="C79" s="2" t="inlineStr">
        <is>
          <t>founded</t>
        </is>
      </c>
      <c r="D79" s="2" t="inlineStr">
        <is>
          <t>Sugar Cane Growers Cooperative of Florida</t>
        </is>
      </c>
      <c r="E79" s="2" t="inlineStr">
        <is>
          <t>scgc</t>
        </is>
      </c>
      <c r="F79" s="2" t="inlineStr">
        <is>
          <t>1960</t>
        </is>
      </c>
      <c r="G79" s="2" t="inlineStr">
        <is>
          <t>founding president and chief executive for over 50 years</t>
        </is>
      </c>
      <c r="H79" s="2" t="inlineStr">
        <is>
          <t>Location and lineage</t>
        </is>
      </c>
      <c r="I79" s="2" t="inlineStr">
        <is>
          <t>The Glades</t>
        </is>
      </c>
      <c r="J79" s="2" t="inlineStr">
        <is>
          <t>The Glades</t>
        </is>
      </c>
    </row>
    <row r="80">
      <c r="A80" s="2" t="inlineStr">
        <is>
          <t>George Wedgworth</t>
        </is>
      </c>
      <c r="B80" s="2" t="inlineStr">
        <is>
          <t>georgewedgworth</t>
        </is>
      </c>
      <c r="C80" s="2" t="inlineStr">
        <is>
          <t>unit or member of</t>
        </is>
      </c>
      <c r="D80" s="2" t="inlineStr">
        <is>
          <t>Wedgworth's Inc and Wedgworth Farms</t>
        </is>
      </c>
      <c r="E80" s="2" t="inlineStr">
        <is>
          <t>wedgworth</t>
        </is>
      </c>
      <c r="F80" s="2" t="inlineStr">
        <is>
          <t>1950 to 2013</t>
        </is>
      </c>
      <c r="G80" s="2" t="inlineStr">
        <is>
          <t>joins the family firm after college and leads Wedgworth Farms</t>
        </is>
      </c>
      <c r="H80" s="2" t="inlineStr">
        <is>
          <t>Location and lineage</t>
        </is>
      </c>
      <c r="I80" s="2" t="inlineStr">
        <is>
          <t>The Glades</t>
        </is>
      </c>
      <c r="J80" s="2" t="inlineStr">
        <is>
          <t>The Glades</t>
        </is>
      </c>
    </row>
    <row r="81">
      <c r="A81" s="2" t="inlineStr">
        <is>
          <t>George Wedgworth</t>
        </is>
      </c>
      <c r="B81" s="2" t="inlineStr">
        <is>
          <t>georgewedgworth</t>
        </is>
      </c>
      <c r="C81" s="2" t="inlineStr">
        <is>
          <t>founded</t>
        </is>
      </c>
      <c r="D81" s="2" t="inlineStr">
        <is>
          <t>Florida Celery Exchange</t>
        </is>
      </c>
      <c r="E81" s="2" t="inlineStr">
        <is>
          <t>celeryexchange</t>
        </is>
      </c>
      <c r="F81" s="2" t="inlineStr">
        <is>
          <t>1950s</t>
        </is>
      </c>
      <c r="G81" s="2" t="inlineStr">
        <is>
          <t>the celery marketers he organizes before the cooperative</t>
        </is>
      </c>
      <c r="H81" s="2" t="inlineStr">
        <is>
          <t>Location and lineage</t>
        </is>
      </c>
      <c r="I81" s="2" t="inlineStr">
        <is>
          <t>The Glades</t>
        </is>
      </c>
      <c r="J81" s="2" t="inlineStr">
        <is>
          <t>The Glades</t>
        </is>
      </c>
    </row>
    <row r="82">
      <c r="A82" s="2" t="inlineStr">
        <is>
          <t>Florida Celery Exchange</t>
        </is>
      </c>
      <c r="B82" s="2" t="inlineStr">
        <is>
          <t>celeryexchange</t>
        </is>
      </c>
      <c r="C82" s="2" t="inlineStr">
        <is>
          <t>became</t>
        </is>
      </c>
      <c r="D82" s="2" t="inlineStr">
        <is>
          <t>Sugar Cane Growers Cooperative of Florida</t>
        </is>
      </c>
      <c r="E82" s="2" t="inlineStr">
        <is>
          <t>scgc</t>
        </is>
      </c>
      <c r="F82" s="2" t="inlineStr">
        <is>
          <t>1950s to 1960</t>
        </is>
      </c>
      <c r="G82" s="2" t="inlineStr">
        <is>
          <t>the same founder's earlier marketing organization</t>
        </is>
      </c>
      <c r="H82" s="2" t="inlineStr">
        <is>
          <t>Location and lineage</t>
        </is>
      </c>
      <c r="I82" s="2" t="inlineStr">
        <is>
          <t>The Glades</t>
        </is>
      </c>
      <c r="J82" s="2" t="inlineStr">
        <is>
          <t>The Glades</t>
        </is>
      </c>
    </row>
    <row r="83">
      <c r="A83" s="2" t="inlineStr">
        <is>
          <t>Ruth Wedgworth</t>
        </is>
      </c>
      <c r="B83" s="2" t="inlineStr">
        <is>
          <t>ruthwedgworth</t>
        </is>
      </c>
      <c r="C83" s="2" t="inlineStr">
        <is>
          <t>founded</t>
        </is>
      </c>
      <c r="D83" s="2" t="inlineStr">
        <is>
          <t>Wedgworth's Inc and Wedgworth Farms</t>
        </is>
      </c>
      <c r="E83" s="2" t="inlineStr">
        <is>
          <t>wedgworth</t>
        </is>
      </c>
      <c r="F83" s="2" t="inlineStr">
        <is>
          <t>1932</t>
        </is>
      </c>
      <c r="G83" s="2" t="inlineStr">
        <is>
          <t>co founder; leads the company from 1938</t>
        </is>
      </c>
      <c r="H83" s="2" t="inlineStr">
        <is>
          <t>Location and lineage</t>
        </is>
      </c>
      <c r="I83" s="2" t="inlineStr">
        <is>
          <t>The Glades</t>
        </is>
      </c>
      <c r="J83" s="2" t="inlineStr">
        <is>
          <t>The Glades</t>
        </is>
      </c>
    </row>
    <row r="84">
      <c r="A84" s="2" t="inlineStr">
        <is>
          <t>Ruth Wedgworth</t>
        </is>
      </c>
      <c r="B84" s="2" t="inlineStr">
        <is>
          <t>ruthwedgworth</t>
        </is>
      </c>
      <c r="C84" s="2" t="inlineStr">
        <is>
          <t>unit or member of</t>
        </is>
      </c>
      <c r="D84" s="2" t="inlineStr">
        <is>
          <t>Sugar Cane Growers Cooperative of Florida</t>
        </is>
      </c>
      <c r="E84" s="2" t="inlineStr">
        <is>
          <t>scgc</t>
        </is>
      </c>
      <c r="F84" s="2" t="inlineStr">
        <is>
          <t>1960</t>
        </is>
      </c>
      <c r="G84" s="2" t="inlineStr">
        <is>
          <t>charter member of the cooperative</t>
        </is>
      </c>
      <c r="H84" s="2" t="inlineStr">
        <is>
          <t>Location and lineage</t>
        </is>
      </c>
      <c r="I84" s="2" t="inlineStr">
        <is>
          <t>The Glades</t>
        </is>
      </c>
      <c r="J84" s="2" t="inlineStr">
        <is>
          <t>The Glades</t>
        </is>
      </c>
    </row>
    <row r="85">
      <c r="A85" s="2" t="inlineStr">
        <is>
          <t>Ruth Wedgworth</t>
        </is>
      </c>
      <c r="B85" s="2" t="inlineStr">
        <is>
          <t>ruthwedgworth</t>
        </is>
      </c>
      <c r="C85" s="2" t="inlineStr">
        <is>
          <t>founded</t>
        </is>
      </c>
      <c r="D85" s="2" t="inlineStr">
        <is>
          <t>Florida Fruit &amp; Vegetable Association</t>
        </is>
      </c>
      <c r="E85" s="2" t="inlineStr">
        <is>
          <t>ffva</t>
        </is>
      </c>
      <c r="F85" s="2" t="inlineStr">
        <is>
          <t>1943</t>
        </is>
      </c>
      <c r="G85" s="2" t="inlineStr">
        <is>
          <t>founding member of the association</t>
        </is>
      </c>
      <c r="H85" s="2" t="inlineStr">
        <is>
          <t>Location and lineage</t>
        </is>
      </c>
      <c r="I85" s="2" t="inlineStr">
        <is>
          <t>The Glades</t>
        </is>
      </c>
      <c r="J85" s="2" t="inlineStr">
        <is>
          <t>Outside the Heartland</t>
        </is>
      </c>
    </row>
    <row r="86">
      <c r="A86" s="2" t="inlineStr">
        <is>
          <t>Herman Wedgworth</t>
        </is>
      </c>
      <c r="B86" s="2" t="inlineStr">
        <is>
          <t>hermanwedgworth</t>
        </is>
      </c>
      <c r="C86" s="2" t="inlineStr">
        <is>
          <t>founded</t>
        </is>
      </c>
      <c r="D86" s="2" t="inlineStr">
        <is>
          <t>Wedgworth's Inc and Wedgworth Farms</t>
        </is>
      </c>
      <c r="E86" s="2" t="inlineStr">
        <is>
          <t>wedgworth</t>
        </is>
      </c>
      <c r="F86" s="2" t="inlineStr">
        <is>
          <t>1932</t>
        </is>
      </c>
      <c r="G86" s="2" t="inlineStr">
        <is>
          <t>founds the fertilizer house with Ruth</t>
        </is>
      </c>
      <c r="H86" s="2" t="inlineStr">
        <is>
          <t>Location and lineage</t>
        </is>
      </c>
      <c r="I86" s="2" t="inlineStr">
        <is>
          <t>The Glades</t>
        </is>
      </c>
      <c r="J86" s="2" t="inlineStr">
        <is>
          <t>The Glades</t>
        </is>
      </c>
    </row>
    <row r="87">
      <c r="A87" s="2" t="inlineStr">
        <is>
          <t>Herman Wedgworth</t>
        </is>
      </c>
      <c r="B87" s="2" t="inlineStr">
        <is>
          <t>hermanwedgworth</t>
        </is>
      </c>
      <c r="C87" s="2" t="inlineStr">
        <is>
          <t>unit or member of</t>
        </is>
      </c>
      <c r="D87" s="2" t="inlineStr">
        <is>
          <t>UF/IFAS Everglades Research and Education Center</t>
        </is>
      </c>
      <c r="E87" s="2" t="inlineStr">
        <is>
          <t>erec</t>
        </is>
      </c>
      <c r="F87" s="2" t="inlineStr">
        <is>
          <t>1920s to 1932</t>
        </is>
      </c>
      <c r="G87" s="2" t="inlineStr">
        <is>
          <t>the station's first plant pathologist</t>
        </is>
      </c>
      <c r="H87" s="2" t="inlineStr">
        <is>
          <t>Location and lineage</t>
        </is>
      </c>
      <c r="I87" s="2" t="inlineStr">
        <is>
          <t>The Glades</t>
        </is>
      </c>
      <c r="J87" s="2" t="inlineStr">
        <is>
          <t>The Glades</t>
        </is>
      </c>
    </row>
    <row r="88">
      <c r="A88" s="2" t="inlineStr">
        <is>
          <t>UF/IFAS Everglades Research and Education Center</t>
        </is>
      </c>
      <c r="B88" s="2" t="inlineStr">
        <is>
          <t>erec</t>
        </is>
      </c>
      <c r="C88" s="2" t="inlineStr">
        <is>
          <t>grew into</t>
        </is>
      </c>
      <c r="D88" s="2" t="inlineStr">
        <is>
          <t>Wedgworth's Inc and Wedgworth Farms</t>
        </is>
      </c>
      <c r="E88" s="2" t="inlineStr">
        <is>
          <t>wedgworth</t>
        </is>
      </c>
      <c r="F88" s="2" t="inlineStr">
        <is>
          <t>1932</t>
        </is>
      </c>
      <c r="G88" s="2" t="inlineStr">
        <is>
          <t>its first plant pathologist leaves the station to found the firm</t>
        </is>
      </c>
      <c r="H88" s="2" t="inlineStr">
        <is>
          <t>Location and lineage</t>
        </is>
      </c>
      <c r="I88" s="2" t="inlineStr">
        <is>
          <t>The Glades</t>
        </is>
      </c>
      <c r="J88" s="2" t="inlineStr">
        <is>
          <t>The Glades</t>
        </is>
      </c>
    </row>
    <row r="89">
      <c r="A89" s="2" t="inlineStr">
        <is>
          <t>Wedgworth's Inc and Wedgworth Farms</t>
        </is>
      </c>
      <c r="B89" s="2" t="inlineStr">
        <is>
          <t>wedgworth</t>
        </is>
      </c>
      <c r="C89" s="2" t="inlineStr">
        <is>
          <t>unit or member of</t>
        </is>
      </c>
      <c r="D89" s="2" t="inlineStr">
        <is>
          <t>Sugar Cane Growers Cooperative of Florida</t>
        </is>
      </c>
      <c r="E89" s="2" t="inlineStr">
        <is>
          <t>scgc</t>
        </is>
      </c>
      <c r="F89" s="2" t="inlineStr">
        <is>
          <t>1960 to present</t>
        </is>
      </c>
      <c r="G89" s="2" t="inlineStr">
        <is>
          <t>founding member grower</t>
        </is>
      </c>
      <c r="H89" s="2" t="inlineStr">
        <is>
          <t>Location and lineage</t>
        </is>
      </c>
      <c r="I89" s="2" t="inlineStr">
        <is>
          <t>The Glades</t>
        </is>
      </c>
      <c r="J89" s="2" t="inlineStr">
        <is>
          <t>The Glades</t>
        </is>
      </c>
    </row>
    <row r="90">
      <c r="A90" s="2" t="inlineStr">
        <is>
          <t>Sugar Cane Growers Cooperative of Florida</t>
        </is>
      </c>
      <c r="B90" s="2" t="inlineStr">
        <is>
          <t>scgc</t>
        </is>
      </c>
      <c r="C90" s="2" t="inlineStr">
        <is>
          <t>built</t>
        </is>
      </c>
      <c r="D90" s="2" t="inlineStr">
        <is>
          <t>Glades Sugar House</t>
        </is>
      </c>
      <c r="E90" s="2" t="inlineStr">
        <is>
          <t>gladeshouse</t>
        </is>
      </c>
      <c r="F90" s="2" t="inlineStr">
        <is>
          <t>1962 to present</t>
        </is>
      </c>
      <c r="G90" s="2" t="inlineStr">
        <is>
          <t>the cooperative builds and runs the mill</t>
        </is>
      </c>
      <c r="H90" s="2" t="inlineStr">
        <is>
          <t>Location and lineage</t>
        </is>
      </c>
      <c r="I90" s="2" t="inlineStr">
        <is>
          <t>The Glades</t>
        </is>
      </c>
      <c r="J90" s="2" t="inlineStr">
        <is>
          <t>The Glades</t>
        </is>
      </c>
    </row>
    <row r="91">
      <c r="A91" s="2" t="inlineStr">
        <is>
          <t>Sugar Cane Growers Cooperative of Florida</t>
        </is>
      </c>
      <c r="B91" s="2" t="inlineStr">
        <is>
          <t>scgc</t>
        </is>
      </c>
      <c r="C91" s="2" t="inlineStr">
        <is>
          <t>tied venture or seat</t>
        </is>
      </c>
      <c r="D91" s="2" t="inlineStr">
        <is>
          <t>Belle Glade</t>
        </is>
      </c>
      <c r="E91" s="2" t="inlineStr">
        <is>
          <t>belleglade</t>
        </is>
      </c>
      <c r="F91" s="2" t="inlineStr">
        <is>
          <t>1960 to present</t>
        </is>
      </c>
      <c r="G91" s="2" t="inlineStr">
        <is>
          <t>headquarters town of the cooperative</t>
        </is>
      </c>
      <c r="H91" s="2" t="inlineStr">
        <is>
          <t>Location and lineage</t>
        </is>
      </c>
      <c r="I91" s="2" t="inlineStr">
        <is>
          <t>The Glades</t>
        </is>
      </c>
      <c r="J91" s="2" t="inlineStr">
        <is>
          <t>The Glades</t>
        </is>
      </c>
    </row>
    <row r="92">
      <c r="A92" s="2" t="inlineStr">
        <is>
          <t>Florida Sugar Cane League</t>
        </is>
      </c>
      <c r="B92" s="2" t="inlineStr">
        <is>
          <t>sugarleague</t>
        </is>
      </c>
      <c r="C92" s="2" t="inlineStr">
        <is>
          <t>collaboration</t>
        </is>
      </c>
      <c r="D92" s="2" t="inlineStr">
        <is>
          <t>USDA Sugarcane Field Station</t>
        </is>
      </c>
      <c r="E92" s="2" t="inlineStr">
        <is>
          <t>canalpointars</t>
        </is>
      </c>
      <c r="F92" s="2" t="inlineStr">
        <is>
          <t>about 1960 to present</t>
        </is>
      </c>
      <c r="G92" s="2" t="inlineStr">
        <is>
          <t>industry party to the three way cultivar development agreement</t>
        </is>
      </c>
      <c r="H92" s="2" t="inlineStr">
        <is>
          <t>Programs, permits, events and collaboration</t>
        </is>
      </c>
      <c r="I92" s="2" t="inlineStr">
        <is>
          <t>The Glades</t>
        </is>
      </c>
      <c r="J92" s="2" t="inlineStr">
        <is>
          <t>The Glades</t>
        </is>
      </c>
    </row>
    <row r="93">
      <c r="A93" s="2" t="inlineStr">
        <is>
          <t>UF/IFAS Everglades Research and Education Center</t>
        </is>
      </c>
      <c r="B93" s="2" t="inlineStr">
        <is>
          <t>erec</t>
        </is>
      </c>
      <c r="C93" s="2" t="inlineStr">
        <is>
          <t>collaboration</t>
        </is>
      </c>
      <c r="D93" s="2" t="inlineStr">
        <is>
          <t>USDA Sugarcane Field Station</t>
        </is>
      </c>
      <c r="E93" s="2" t="inlineStr">
        <is>
          <t>canalpointars</t>
        </is>
      </c>
      <c r="F93" s="2" t="inlineStr">
        <is>
          <t>about 1960 to present</t>
        </is>
      </c>
      <c r="G93" s="2" t="inlineStr">
        <is>
          <t>university party to the CP cultivar agreement</t>
        </is>
      </c>
      <c r="H93" s="2" t="inlineStr">
        <is>
          <t>Programs, permits, events and collaboration</t>
        </is>
      </c>
      <c r="I93" s="2" t="inlineStr">
        <is>
          <t>The Glades</t>
        </is>
      </c>
      <c r="J93" s="2" t="inlineStr">
        <is>
          <t>The Glades</t>
        </is>
      </c>
    </row>
    <row r="94">
      <c r="A94" s="2" t="inlineStr">
        <is>
          <t>USDA Sugarcane Field Station</t>
        </is>
      </c>
      <c r="B94" s="2" t="inlineStr">
        <is>
          <t>canalpointars</t>
        </is>
      </c>
      <c r="C94" s="2" t="inlineStr">
        <is>
          <t>supported</t>
        </is>
      </c>
      <c r="D94" s="2" t="inlineStr">
        <is>
          <t>Canal Point</t>
        </is>
      </c>
      <c r="E94" s="2" t="inlineStr">
        <is>
          <t>canalpointtown</t>
        </is>
      </c>
      <c r="F94" s="2" t="inlineStr">
        <is>
          <t>1920 to present</t>
        </is>
      </c>
      <c r="G94" s="2" t="inlineStr">
        <is>
          <t>the defining institution of the community</t>
        </is>
      </c>
      <c r="H94" s="2" t="inlineStr">
        <is>
          <t>Support</t>
        </is>
      </c>
      <c r="I94" s="2" t="inlineStr">
        <is>
          <t>The Glades</t>
        </is>
      </c>
      <c r="J94" s="2" t="inlineStr">
        <is>
          <t>The Glades</t>
        </is>
      </c>
    </row>
    <row r="95">
      <c r="A95" s="2" t="inlineStr">
        <is>
          <t>UF/IFAS Everglades Research and Education Center</t>
        </is>
      </c>
      <c r="B95" s="2" t="inlineStr">
        <is>
          <t>erec</t>
        </is>
      </c>
      <c r="C95" s="2" t="inlineStr">
        <is>
          <t>supported</t>
        </is>
      </c>
      <c r="D95" s="2" t="inlineStr">
        <is>
          <t>Belle Glade</t>
        </is>
      </c>
      <c r="E95" s="2" t="inlineStr">
        <is>
          <t>belleglade</t>
        </is>
      </c>
      <c r="F95" s="2" t="inlineStr">
        <is>
          <t>1921 to present</t>
        </is>
      </c>
      <c r="G95" s="2" t="inlineStr">
        <is>
          <t>the station that unlocked the muck anchors the town</t>
        </is>
      </c>
      <c r="H95" s="2" t="inlineStr">
        <is>
          <t>Support</t>
        </is>
      </c>
      <c r="I95" s="2" t="inlineStr">
        <is>
          <t>The Glades</t>
        </is>
      </c>
      <c r="J95" s="2" t="inlineStr">
        <is>
          <t>The Glades</t>
        </is>
      </c>
    </row>
    <row r="96">
      <c r="A96" s="2" t="inlineStr">
        <is>
          <t>King Ranch Florida farming</t>
        </is>
      </c>
      <c r="B96" s="2" t="inlineStr">
        <is>
          <t>kingranchfl</t>
        </is>
      </c>
      <c r="C96" s="2" t="inlineStr">
        <is>
          <t>collaboration</t>
        </is>
      </c>
      <c r="D96" s="2" t="inlineStr">
        <is>
          <t>ASR Group</t>
        </is>
      </c>
      <c r="E96" s="2" t="inlineStr">
        <is>
          <t>asrgroup</t>
        </is>
      </c>
      <c r="F96" s="2" t="inlineStr">
        <is>
          <t>ongoing</t>
        </is>
      </c>
      <c r="G96" s="2" t="inlineStr">
        <is>
          <t>raw sugar marketed through the C and H and Domino brands, per the company</t>
        </is>
      </c>
      <c r="H96" s="2" t="inlineStr">
        <is>
          <t>Programs, permits, events and collaboration</t>
        </is>
      </c>
      <c r="I96" s="2" t="inlineStr">
        <is>
          <t>The Glades</t>
        </is>
      </c>
      <c r="J96" s="2" t="inlineStr">
        <is>
          <t>Outside the Heartland</t>
        </is>
      </c>
    </row>
    <row r="97">
      <c r="A97" s="2" t="inlineStr">
        <is>
          <t>King Ranch Florida farming</t>
        </is>
      </c>
      <c r="B97" s="2" t="inlineStr">
        <is>
          <t>kingranchfl</t>
        </is>
      </c>
      <c r="C97" s="2" t="inlineStr">
        <is>
          <t>collaboration</t>
        </is>
      </c>
      <c r="D97" s="2" t="inlineStr">
        <is>
          <t>Glades Sugar House</t>
        </is>
      </c>
      <c r="E97" s="2" t="inlineStr">
        <is>
          <t>gladeshouse</t>
        </is>
      </c>
      <c r="F97" s="2" t="inlineStr">
        <is>
          <t>ongoing</t>
        </is>
      </c>
      <c r="G97" s="2" t="inlineStr">
        <is>
          <t>cane ground and processed at Belle Glade, per the company</t>
        </is>
      </c>
      <c r="H97" s="2" t="inlineStr">
        <is>
          <t>Programs, permits, events and collaboration</t>
        </is>
      </c>
      <c r="I97" s="2" t="inlineStr">
        <is>
          <t>The Glades</t>
        </is>
      </c>
      <c r="J97" s="2" t="inlineStr">
        <is>
          <t>The Glades</t>
        </is>
      </c>
    </row>
    <row r="98">
      <c r="A98" s="2" t="inlineStr">
        <is>
          <t>King Ranch</t>
        </is>
      </c>
      <c r="B98" s="2" t="inlineStr">
        <is>
          <t>kingranch</t>
        </is>
      </c>
      <c r="C98" s="2" t="inlineStr">
        <is>
          <t>grew into</t>
        </is>
      </c>
      <c r="D98" s="2" t="inlineStr">
        <is>
          <t>King Ranch Florida farming</t>
        </is>
      </c>
      <c r="E98" s="2" t="inlineStr">
        <is>
          <t>kingranchfl</t>
        </is>
      </c>
      <c r="F98" s="2" t="inlineStr">
        <is>
          <t>1961 to present</t>
        </is>
      </c>
      <c r="G98" s="2" t="inlineStr">
        <is>
          <t>the EAA farm established with 42,000 acres</t>
        </is>
      </c>
      <c r="H98" s="2" t="inlineStr">
        <is>
          <t>Location and lineage</t>
        </is>
      </c>
      <c r="I98" s="2" t="inlineStr">
        <is>
          <t>Outside Florida</t>
        </is>
      </c>
      <c r="J98" s="2" t="inlineStr">
        <is>
          <t>The Glades</t>
        </is>
      </c>
    </row>
    <row r="99">
      <c r="A99" s="2" t="inlineStr">
        <is>
          <t>U.S. Sugar Corporation</t>
        </is>
      </c>
      <c r="B99" s="2" t="inlineStr">
        <is>
          <t>ussugar</t>
        </is>
      </c>
      <c r="C99" s="2" t="inlineStr">
        <is>
          <t>became</t>
        </is>
      </c>
      <c r="D99" s="2" t="inlineStr">
        <is>
          <t>EAA Reservoir</t>
        </is>
      </c>
      <c r="E99" s="2" t="inlineStr">
        <is>
          <t>eaareservoir</t>
        </is>
      </c>
      <c r="F99" s="2" t="inlineStr">
        <is>
          <t>2010 to present</t>
        </is>
      </c>
      <c r="G99" s="2" t="inlineStr">
        <is>
          <t>the A-2 parcel comes into public ownership through the 2010 purchase</t>
        </is>
      </c>
      <c r="H99" s="2" t="inlineStr">
        <is>
          <t>Location and lineage</t>
        </is>
      </c>
      <c r="I99" s="2" t="inlineStr">
        <is>
          <t>The Glades</t>
        </is>
      </c>
      <c r="J99" s="2" t="inlineStr">
        <is>
          <t>The Glades</t>
        </is>
      </c>
    </row>
    <row r="100">
      <c r="A100" s="2" t="inlineStr">
        <is>
          <t>South Florida Water Management District</t>
        </is>
      </c>
      <c r="B100" s="2" t="inlineStr">
        <is>
          <t>sfwmd</t>
        </is>
      </c>
      <c r="C100" s="2" t="inlineStr">
        <is>
          <t>built</t>
        </is>
      </c>
      <c r="D100" s="2" t="inlineStr">
        <is>
          <t>EAA Reservoir</t>
        </is>
      </c>
      <c r="E100" s="2" t="inlineStr">
        <is>
          <t>eaareservoir</t>
        </is>
      </c>
      <c r="F100" s="2" t="inlineStr">
        <is>
          <t>2017 to 2029</t>
        </is>
      </c>
      <c r="G100" s="2" t="inlineStr">
        <is>
          <t>builds the reservoir under the 2017 Senate Bill 10; the treatment area is complete in January 2024</t>
        </is>
      </c>
      <c r="H100" s="2" t="inlineStr">
        <is>
          <t>Location and lineage</t>
        </is>
      </c>
      <c r="I100" s="2" t="inlineStr">
        <is>
          <t>Outside the Heartland</t>
        </is>
      </c>
      <c r="J100" s="2" t="inlineStr">
        <is>
          <t>The Glades</t>
        </is>
      </c>
    </row>
    <row r="101">
      <c r="A101" s="2" t="inlineStr">
        <is>
          <t>EAA Reservoir</t>
        </is>
      </c>
      <c r="B101" s="2" t="inlineStr">
        <is>
          <t>eaareservoir</t>
        </is>
      </c>
      <c r="C101" s="2" t="inlineStr">
        <is>
          <t>tied venture or seat</t>
        </is>
      </c>
      <c r="D101" s="2" t="inlineStr">
        <is>
          <t>Everglades Agricultural Area</t>
        </is>
      </c>
      <c r="E101" s="2" t="inlineStr">
        <is>
          <t>eaa</t>
        </is>
      </c>
      <c r="F101" s="2" t="inlineStr">
        <is>
          <t>2018 to 2029</t>
        </is>
      </c>
      <c r="G101" s="2" t="inlineStr">
        <is>
          <t>roughly 17,000 acres of the sugar district become water infrastructure</t>
        </is>
      </c>
      <c r="H101" s="2" t="inlineStr">
        <is>
          <t>Location and lineage</t>
        </is>
      </c>
      <c r="I101" s="2" t="inlineStr">
        <is>
          <t>The Glades</t>
        </is>
      </c>
      <c r="J101" s="2" t="inlineStr">
        <is>
          <t>The Glades</t>
        </is>
      </c>
    </row>
    <row r="102">
      <c r="A102" s="2" t="inlineStr">
        <is>
          <t>Atlantic Land and Improvement Company</t>
        </is>
      </c>
      <c r="B102" s="2" t="inlineStr">
        <is>
          <t>atlanticland</t>
        </is>
      </c>
      <c r="C102" s="2" t="inlineStr">
        <is>
          <t>became</t>
        </is>
      </c>
      <c r="D102" s="2" t="inlineStr">
        <is>
          <t>Alico Inc</t>
        </is>
      </c>
      <c r="E102" s="2" t="inlineStr">
        <is>
          <t>alico</t>
        </is>
      </c>
      <c r="F102" s="2" t="inlineStr">
        <is>
          <t>1960</t>
        </is>
      </c>
      <c r="G102" s="2" t="inlineStr">
        <is>
          <t>the railroad land properties spun off become Alico Land Development Company</t>
        </is>
      </c>
      <c r="H102" s="2" t="inlineStr">
        <is>
          <t>Location and lineage</t>
        </is>
      </c>
      <c r="I102" s="2" t="inlineStr">
        <is>
          <t>Outside the Heartland</t>
        </is>
      </c>
      <c r="J102" s="2" t="inlineStr">
        <is>
          <t>The Ridge</t>
        </is>
      </c>
    </row>
    <row r="103">
      <c r="A103" s="2" t="inlineStr">
        <is>
          <t>Ben Hill Griffin Jr</t>
        </is>
      </c>
      <c r="B103" s="2" t="inlineStr">
        <is>
          <t>bhgjr</t>
        </is>
      </c>
      <c r="C103" s="2" t="inlineStr">
        <is>
          <t>founded</t>
        </is>
      </c>
      <c r="D103" s="2" t="inlineStr">
        <is>
          <t>Ben Hill Griffin Inc</t>
        </is>
      </c>
      <c r="E103" s="2" t="inlineStr">
        <is>
          <t>bhginc</t>
        </is>
      </c>
      <c r="F103" s="2" t="inlineStr">
        <is>
          <t>1933</t>
        </is>
      </c>
      <c r="G103" s="2" t="inlineStr">
        <is>
          <t>begins with the ten acre wedding gift grove</t>
        </is>
      </c>
      <c r="H103" s="2" t="inlineStr">
        <is>
          <t>Location and lineage</t>
        </is>
      </c>
      <c r="I103" s="2" t="inlineStr">
        <is>
          <t>The Ridge</t>
        </is>
      </c>
      <c r="J103" s="2" t="inlineStr">
        <is>
          <t>The Ridge</t>
        </is>
      </c>
    </row>
    <row r="104">
      <c r="A104" s="2" t="inlineStr">
        <is>
          <t>Ben Hill Griffin Jr</t>
        </is>
      </c>
      <c r="B104" s="2" t="inlineStr">
        <is>
          <t>bhgjr</t>
        </is>
      </c>
      <c r="C104" s="2" t="inlineStr">
        <is>
          <t>unit or member of</t>
        </is>
      </c>
      <c r="D104" s="2" t="inlineStr">
        <is>
          <t>Alico Inc</t>
        </is>
      </c>
      <c r="E104" s="2" t="inlineStr">
        <is>
          <t>alico</t>
        </is>
      </c>
      <c r="F104" s="2" t="inlineStr">
        <is>
          <t>1961 to 1990</t>
        </is>
      </c>
      <c r="G104" s="2" t="inlineStr">
        <is>
          <t>board from 1961, majority control 1972, chairman 1973</t>
        </is>
      </c>
      <c r="H104" s="2" t="inlineStr">
        <is>
          <t>Location and lineage</t>
        </is>
      </c>
      <c r="I104" s="2" t="inlineStr">
        <is>
          <t>The Ridge</t>
        </is>
      </c>
      <c r="J104" s="2" t="inlineStr">
        <is>
          <t>The Ridge</t>
        </is>
      </c>
    </row>
    <row r="105">
      <c r="A105" s="2" t="inlineStr">
        <is>
          <t>Ben Hill Griffin Jr</t>
        </is>
      </c>
      <c r="B105" s="2" t="inlineStr">
        <is>
          <t>bhgjr</t>
        </is>
      </c>
      <c r="C105" s="2" t="inlineStr">
        <is>
          <t>land or role moved to</t>
        </is>
      </c>
      <c r="D105" s="2" t="inlineStr">
        <is>
          <t>Blue Head Ranch</t>
        </is>
      </c>
      <c r="E105" s="2" t="inlineStr">
        <is>
          <t>bluehead</t>
        </is>
      </c>
      <c r="F105" s="2" t="inlineStr">
        <is>
          <t>2019</t>
        </is>
      </c>
      <c r="G105" s="2" t="inlineStr">
        <is>
          <t>his estate's 66,128 acres pass to new ownership in a closing through SPP Land</t>
        </is>
      </c>
      <c r="H105" s="2" t="inlineStr">
        <is>
          <t>Location and lineage</t>
        </is>
      </c>
      <c r="I105" s="2" t="inlineStr">
        <is>
          <t>The Ridge</t>
        </is>
      </c>
      <c r="J105" s="2" t="inlineStr">
        <is>
          <t>The Ridge</t>
        </is>
      </c>
    </row>
    <row r="106">
      <c r="A106" s="2" t="inlineStr">
        <is>
          <t>Ben Hill Griffin Jr</t>
        </is>
      </c>
      <c r="B106" s="2" t="inlineStr">
        <is>
          <t>bhgjr</t>
        </is>
      </c>
      <c r="C106" s="2" t="inlineStr">
        <is>
          <t>supported</t>
        </is>
      </c>
      <c r="D106" s="2" t="inlineStr">
        <is>
          <t>UF/IFAS Citrus Research and Education Center</t>
        </is>
      </c>
      <c r="E106" s="2" t="inlineStr">
        <is>
          <t>crec</t>
        </is>
      </c>
      <c r="F106" s="2" t="inlineStr">
        <is>
          <t>1982</t>
        </is>
      </c>
      <c r="G106" s="2" t="inlineStr">
        <is>
          <t>the center's Ben Hill Griffin Jr Citrus Hall carries his name</t>
        </is>
      </c>
      <c r="H106" s="2" t="inlineStr">
        <is>
          <t>Support</t>
        </is>
      </c>
      <c r="I106" s="2" t="inlineStr">
        <is>
          <t>The Ridge</t>
        </is>
      </c>
      <c r="J106" s="2" t="inlineStr">
        <is>
          <t>Outside the Heartland</t>
        </is>
      </c>
    </row>
    <row r="107">
      <c r="A107" s="2" t="inlineStr">
        <is>
          <t>Ben Hill Griffin III</t>
        </is>
      </c>
      <c r="B107" s="2" t="inlineStr">
        <is>
          <t>bhgiii</t>
        </is>
      </c>
      <c r="C107" s="2" t="inlineStr">
        <is>
          <t>unit or member of</t>
        </is>
      </c>
      <c r="D107" s="2" t="inlineStr">
        <is>
          <t>Alico Inc</t>
        </is>
      </c>
      <c r="E107" s="2" t="inlineStr">
        <is>
          <t>alico</t>
        </is>
      </c>
      <c r="F107" s="2" t="inlineStr">
        <is>
          <t>1990 to 2004</t>
        </is>
      </c>
      <c r="G107" s="2" t="inlineStr">
        <is>
          <t>succeeds his father and serves as chief executive</t>
        </is>
      </c>
      <c r="H107" s="2" t="inlineStr">
        <is>
          <t>Location and lineage</t>
        </is>
      </c>
      <c r="I107" s="2" t="inlineStr">
        <is>
          <t>The Ridge</t>
        </is>
      </c>
      <c r="J107" s="2" t="inlineStr">
        <is>
          <t>The Ridge</t>
        </is>
      </c>
    </row>
    <row r="108">
      <c r="A108" s="2" t="inlineStr">
        <is>
          <t>Ben Hill Griffin III</t>
        </is>
      </c>
      <c r="B108" s="2" t="inlineStr">
        <is>
          <t>bhgiii</t>
        </is>
      </c>
      <c r="C108" s="2" t="inlineStr">
        <is>
          <t>unit or member of</t>
        </is>
      </c>
      <c r="D108" s="2" t="inlineStr">
        <is>
          <t>Ben Hill Griffin Inc</t>
        </is>
      </c>
      <c r="E108" s="2" t="inlineStr">
        <is>
          <t>bhginc</t>
        </is>
      </c>
      <c r="F108" s="2" t="inlineStr">
        <is>
          <t>1990s to 2000s</t>
        </is>
      </c>
      <c r="G108" s="2" t="inlineStr">
        <is>
          <t>chairs the family company</t>
        </is>
      </c>
      <c r="H108" s="2" t="inlineStr">
        <is>
          <t>Location and lineage</t>
        </is>
      </c>
      <c r="I108" s="2" t="inlineStr">
        <is>
          <t>The Ridge</t>
        </is>
      </c>
      <c r="J108" s="2" t="inlineStr">
        <is>
          <t>The Ridge</t>
        </is>
      </c>
    </row>
    <row r="109">
      <c r="A109" s="2" t="inlineStr">
        <is>
          <t>Ben Hill Griffin IV</t>
        </is>
      </c>
      <c r="B109" s="2" t="inlineStr">
        <is>
          <t>bhg4</t>
        </is>
      </c>
      <c r="C109" s="2" t="inlineStr">
        <is>
          <t>unit or member of</t>
        </is>
      </c>
      <c r="D109" s="2" t="inlineStr">
        <is>
          <t>Ben Hill Griffin Inc</t>
        </is>
      </c>
      <c r="E109" s="2" t="inlineStr">
        <is>
          <t>bhginc</t>
        </is>
      </c>
      <c r="F109" s="2" t="inlineStr">
        <is>
          <t>to present</t>
        </is>
      </c>
      <c r="G109" s="2" t="inlineStr">
        <is>
          <t>president in the fourth generation</t>
        </is>
      </c>
      <c r="H109" s="2" t="inlineStr">
        <is>
          <t>Location and lineage</t>
        </is>
      </c>
      <c r="I109" s="2" t="inlineStr">
        <is>
          <t>The Ridge</t>
        </is>
      </c>
      <c r="J109" s="2" t="inlineStr">
        <is>
          <t>The Ridge</t>
        </is>
      </c>
    </row>
    <row r="110">
      <c r="A110" s="2" t="inlineStr">
        <is>
          <t>Ben Hill Griffin Inc</t>
        </is>
      </c>
      <c r="B110" s="2" t="inlineStr">
        <is>
          <t>bhginc</t>
        </is>
      </c>
      <c r="C110" s="2" t="inlineStr">
        <is>
          <t>unit or member of</t>
        </is>
      </c>
      <c r="D110" s="2" t="inlineStr">
        <is>
          <t>Citrus World, Florida's Natural Growers</t>
        </is>
      </c>
      <c r="E110" s="2" t="inlineStr">
        <is>
          <t>citrusworld</t>
        </is>
      </c>
      <c r="F110" s="2" t="inlineStr">
        <is>
          <t>ongoing</t>
        </is>
      </c>
      <c r="G110" s="2" t="inlineStr">
        <is>
          <t>listed grower member from Frostproof</t>
        </is>
      </c>
      <c r="H110" s="2" t="inlineStr">
        <is>
          <t>Location and lineage</t>
        </is>
      </c>
      <c r="I110" s="2" t="inlineStr">
        <is>
          <t>The Ridge</t>
        </is>
      </c>
      <c r="J110" s="2" t="inlineStr">
        <is>
          <t>Outside the Heartland</t>
        </is>
      </c>
    </row>
    <row r="111">
      <c r="A111" s="2" t="inlineStr">
        <is>
          <t>Ben Hill Griffin Inc</t>
        </is>
      </c>
      <c r="B111" s="2" t="inlineStr">
        <is>
          <t>bhginc</t>
        </is>
      </c>
      <c r="C111" s="2" t="inlineStr">
        <is>
          <t>tied venture or seat</t>
        </is>
      </c>
      <c r="D111" s="2" t="inlineStr">
        <is>
          <t>Frostproof</t>
        </is>
      </c>
      <c r="E111" s="2" t="inlineStr">
        <is>
          <t>frostproof</t>
        </is>
      </c>
      <c r="F111" s="2" t="inlineStr">
        <is>
          <t>1933 to present</t>
        </is>
      </c>
      <c r="G111" s="2" t="inlineStr">
        <is>
          <t>headquarters town</t>
        </is>
      </c>
      <c r="H111" s="2" t="inlineStr">
        <is>
          <t>Location and lineage</t>
        </is>
      </c>
      <c r="I111" s="2" t="inlineStr">
        <is>
          <t>The Ridge</t>
        </is>
      </c>
      <c r="J111" s="2" t="inlineStr">
        <is>
          <t>The Ridge</t>
        </is>
      </c>
    </row>
    <row r="112">
      <c r="A112" s="2" t="inlineStr">
        <is>
          <t>Ben Hill Griffin Inc</t>
        </is>
      </c>
      <c r="B112" s="2" t="inlineStr">
        <is>
          <t>bhginc</t>
        </is>
      </c>
      <c r="C112" s="2" t="inlineStr">
        <is>
          <t>grew into</t>
        </is>
      </c>
      <c r="D112" s="2" t="inlineStr">
        <is>
          <t>Griffin Fertilizer</t>
        </is>
      </c>
      <c r="E112" s="2" t="inlineStr">
        <is>
          <t>griffinfert</t>
        </is>
      </c>
      <c r="F112" s="2" t="inlineStr">
        <is>
          <t>documented 2020s</t>
        </is>
      </c>
      <c r="G112" s="2" t="inlineStr">
        <is>
          <t>the fertilizer subsidiary</t>
        </is>
      </c>
      <c r="H112" s="2" t="inlineStr">
        <is>
          <t>Location and lineage</t>
        </is>
      </c>
      <c r="I112" s="2" t="inlineStr">
        <is>
          <t>The Ridge</t>
        </is>
      </c>
      <c r="J112" s="2" t="inlineStr">
        <is>
          <t>The Ridge</t>
        </is>
      </c>
    </row>
    <row r="113">
      <c r="A113" s="2" t="inlineStr">
        <is>
          <t>Latt Maxcy</t>
        </is>
      </c>
      <c r="B113" s="2" t="inlineStr">
        <is>
          <t>maxcy</t>
        </is>
      </c>
      <c r="C113" s="2" t="inlineStr">
        <is>
          <t>founded</t>
        </is>
      </c>
      <c r="D113" s="2" t="inlineStr">
        <is>
          <t>Latt Maxcy Corporation</t>
        </is>
      </c>
      <c r="E113" s="2" t="inlineStr">
        <is>
          <t>maxcycorp</t>
        </is>
      </c>
      <c r="F113" s="2" t="inlineStr">
        <is>
          <t>1925</t>
        </is>
      </c>
      <c r="G113" s="2" t="inlineStr">
        <is>
          <t>L. Maxcy Inc; the successor corporation is established 1 May 1963</t>
        </is>
      </c>
      <c r="H113" s="2" t="inlineStr">
        <is>
          <t>Location and lineage</t>
        </is>
      </c>
      <c r="I113" s="2" t="inlineStr">
        <is>
          <t>The Ridge</t>
        </is>
      </c>
      <c r="J113" s="2" t="inlineStr">
        <is>
          <t>The Ridge</t>
        </is>
      </c>
    </row>
    <row r="114">
      <c r="A114" s="2" t="inlineStr">
        <is>
          <t>Latt Maxcy</t>
        </is>
      </c>
      <c r="B114" s="2" t="inlineStr">
        <is>
          <t>maxcy</t>
        </is>
      </c>
      <c r="C114" s="2" t="inlineStr">
        <is>
          <t>founded</t>
        </is>
      </c>
      <c r="D114" s="2" t="inlineStr">
        <is>
          <t>Florida Citrus Mutual</t>
        </is>
      </c>
      <c r="E114" s="2" t="inlineStr">
        <is>
          <t>fcmutual</t>
        </is>
      </c>
      <c r="F114" s="2" t="inlineStr">
        <is>
          <t>1948</t>
        </is>
      </c>
      <c r="G114" s="2" t="inlineStr">
        <is>
          <t>founding president among the five founding fathers</t>
        </is>
      </c>
      <c r="H114" s="2" t="inlineStr">
        <is>
          <t>Location and lineage</t>
        </is>
      </c>
      <c r="I114" s="2" t="inlineStr">
        <is>
          <t>The Ridge</t>
        </is>
      </c>
      <c r="J114" s="2" t="inlineStr">
        <is>
          <t>Outside the Heartland</t>
        </is>
      </c>
    </row>
    <row r="115">
      <c r="A115" s="2" t="inlineStr">
        <is>
          <t>Latt Maxcy Corporation</t>
        </is>
      </c>
      <c r="B115" s="2" t="inlineStr">
        <is>
          <t>maxcycorp</t>
        </is>
      </c>
      <c r="C115" s="2" t="inlineStr">
        <is>
          <t>tied venture or seat</t>
        </is>
      </c>
      <c r="D115" s="2" t="inlineStr">
        <is>
          <t>Frostproof</t>
        </is>
      </c>
      <c r="E115" s="2" t="inlineStr">
        <is>
          <t>frostproof</t>
        </is>
      </c>
      <c r="F115" s="2" t="inlineStr">
        <is>
          <t>1925 to present</t>
        </is>
      </c>
      <c r="G115" s="2" t="inlineStr">
        <is>
          <t>packinghouses, groves and the town bank</t>
        </is>
      </c>
      <c r="H115" s="2" t="inlineStr">
        <is>
          <t>Location and lineage</t>
        </is>
      </c>
      <c r="I115" s="2" t="inlineStr">
        <is>
          <t>The Ridge</t>
        </is>
      </c>
      <c r="J115" s="2" t="inlineStr">
        <is>
          <t>The Ridge</t>
        </is>
      </c>
    </row>
    <row r="116">
      <c r="A116" s="2" t="inlineStr">
        <is>
          <t>Alico Inc</t>
        </is>
      </c>
      <c r="B116" s="2" t="inlineStr">
        <is>
          <t>alico</t>
        </is>
      </c>
      <c r="C116" s="2" t="inlineStr">
        <is>
          <t>collaboration</t>
        </is>
      </c>
      <c r="D116" s="2" t="inlineStr">
        <is>
          <t>Tropicana</t>
        </is>
      </c>
      <c r="E116" s="2" t="inlineStr">
        <is>
          <t>tropicana</t>
        </is>
      </c>
      <c r="F116" s="2" t="inlineStr">
        <is>
          <t>2024 to 2025</t>
        </is>
      </c>
      <c r="G116" s="2" t="inlineStr">
        <is>
          <t>orange purchase agreement R641 of April 2024, terminated by mutual consent 23 May 2025</t>
        </is>
      </c>
      <c r="H116" s="2" t="inlineStr">
        <is>
          <t>Programs, permits, events and collaboration</t>
        </is>
      </c>
      <c r="I116" s="2" t="inlineStr">
        <is>
          <t>The Ridge</t>
        </is>
      </c>
      <c r="J116" s="2" t="inlineStr">
        <is>
          <t>Outside the Heartland</t>
        </is>
      </c>
    </row>
    <row r="117">
      <c r="A117" s="2" t="inlineStr">
        <is>
          <t>Alico citrus wind down</t>
        </is>
      </c>
      <c r="B117" s="2" t="inlineStr">
        <is>
          <t>alicowinddown</t>
        </is>
      </c>
      <c r="C117" s="2" t="inlineStr">
        <is>
          <t>unit or member of</t>
        </is>
      </c>
      <c r="D117" s="2" t="inlineStr">
        <is>
          <t>Alico Inc</t>
        </is>
      </c>
      <c r="E117" s="2" t="inlineStr">
        <is>
          <t>alico</t>
        </is>
      </c>
      <c r="F117" s="2" t="inlineStr">
        <is>
          <t>2025</t>
        </is>
      </c>
      <c r="G117" s="2" t="inlineStr">
        <is>
          <t>the company's defining transformation event</t>
        </is>
      </c>
      <c r="H117" s="2" t="inlineStr">
        <is>
          <t>Location and lineage</t>
        </is>
      </c>
      <c r="I117" s="2" t="inlineStr">
        <is>
          <t>The Ridge</t>
        </is>
      </c>
      <c r="J117" s="2" t="inlineStr">
        <is>
          <t>The Ridge</t>
        </is>
      </c>
    </row>
    <row r="118">
      <c r="A118" s="2" t="inlineStr">
        <is>
          <t>Citrus greening reaches Florida</t>
        </is>
      </c>
      <c r="B118" s="2" t="inlineStr">
        <is>
          <t>greening</t>
        </is>
      </c>
      <c r="C118" s="2" t="inlineStr">
        <is>
          <t>became</t>
        </is>
      </c>
      <c r="D118" s="2" t="inlineStr">
        <is>
          <t>Alico citrus wind down</t>
        </is>
      </c>
      <c r="E118" s="2" t="inlineStr">
        <is>
          <t>alicowinddown</t>
        </is>
      </c>
      <c r="F118" s="2" t="inlineStr">
        <is>
          <t>2005 to 2025</t>
        </is>
      </c>
      <c r="G118" s="2" t="inlineStr">
        <is>
          <t>greening is the stated core reason, with the hurricanes</t>
        </is>
      </c>
      <c r="H118" s="2" t="inlineStr">
        <is>
          <t>Location and lineage</t>
        </is>
      </c>
      <c r="I118" s="2" t="inlineStr">
        <is>
          <t>The Glades</t>
        </is>
      </c>
      <c r="J118" s="2" t="inlineStr">
        <is>
          <t>The Ridge</t>
        </is>
      </c>
    </row>
    <row r="119">
      <c r="A119" s="2" t="inlineStr">
        <is>
          <t>Citrus greening reaches Florida</t>
        </is>
      </c>
      <c r="B119" s="2" t="inlineStr">
        <is>
          <t>greening</t>
        </is>
      </c>
      <c r="C119" s="2" t="inlineStr">
        <is>
          <t>supported</t>
        </is>
      </c>
      <c r="D119" s="2" t="inlineStr">
        <is>
          <t>Southern Gardens Citrus</t>
        </is>
      </c>
      <c r="E119" s="2" t="inlineStr">
        <is>
          <t>southerngardens</t>
        </is>
      </c>
      <c r="F119" s="2" t="inlineStr">
        <is>
          <t>2019</t>
        </is>
      </c>
      <c r="G119" s="2" t="inlineStr">
        <is>
          <t>among the stated reasons processing ceased</t>
        </is>
      </c>
      <c r="H119" s="2" t="inlineStr">
        <is>
          <t>Support</t>
        </is>
      </c>
      <c r="I119" s="2" t="inlineStr">
        <is>
          <t>The Glades</t>
        </is>
      </c>
      <c r="J119" s="2" t="inlineStr">
        <is>
          <t>The Glades</t>
        </is>
      </c>
    </row>
    <row r="120">
      <c r="A120" s="2" t="inlineStr">
        <is>
          <t>Great Freeze of 1894 to 1895</t>
        </is>
      </c>
      <c r="B120" s="2" t="inlineStr">
        <is>
          <t>greatfreeze</t>
        </is>
      </c>
      <c r="C120" s="2" t="inlineStr">
        <is>
          <t>became</t>
        </is>
      </c>
      <c r="D120" s="2" t="inlineStr">
        <is>
          <t>Freezes of 1962 to 1989</t>
        </is>
      </c>
      <c r="E120" s="2" t="inlineStr">
        <is>
          <t>freezes</t>
        </is>
      </c>
      <c r="F120" s="2" t="inlineStr">
        <is>
          <t>1895 to 1962</t>
        </is>
      </c>
      <c r="G120" s="2" t="inlineStr">
        <is>
          <t>the first displacement south begins the series</t>
        </is>
      </c>
      <c r="H120" s="2" t="inlineStr">
        <is>
          <t>Location and lineage</t>
        </is>
      </c>
      <c r="I120" s="2" t="inlineStr">
        <is>
          <t>Outside the Heartland</t>
        </is>
      </c>
      <c r="J120" s="2" t="inlineStr">
        <is>
          <t>Outside the Heartland</t>
        </is>
      </c>
    </row>
    <row r="121">
      <c r="A121" s="2" t="inlineStr">
        <is>
          <t>Great Freeze of 1894 to 1895</t>
        </is>
      </c>
      <c r="B121" s="2" t="inlineStr">
        <is>
          <t>greatfreeze</t>
        </is>
      </c>
      <c r="C121" s="2" t="inlineStr">
        <is>
          <t>supported</t>
        </is>
      </c>
      <c r="D121" s="2" t="inlineStr">
        <is>
          <t>Frostproof</t>
        </is>
      </c>
      <c r="E121" s="2" t="inlineStr">
        <is>
          <t>frostproof</t>
        </is>
      </c>
      <c r="F121" s="2" t="inlineStr">
        <is>
          <t>1895</t>
        </is>
      </c>
      <c r="G121" s="2" t="inlineStr">
        <is>
          <t>kills most of the town's citrus despite the name</t>
        </is>
      </c>
      <c r="H121" s="2" t="inlineStr">
        <is>
          <t>Support</t>
        </is>
      </c>
      <c r="I121" s="2" t="inlineStr">
        <is>
          <t>Outside the Heartland</t>
        </is>
      </c>
      <c r="J121" s="2" t="inlineStr">
        <is>
          <t>The Ridge</t>
        </is>
      </c>
    </row>
    <row r="122">
      <c r="A122" s="2" t="inlineStr">
        <is>
          <t>Freezes of 1962 to 1989</t>
        </is>
      </c>
      <c r="B122" s="2" t="inlineStr">
        <is>
          <t>freezes</t>
        </is>
      </c>
      <c r="C122" s="2" t="inlineStr">
        <is>
          <t>supported</t>
        </is>
      </c>
      <c r="D122" s="2" t="inlineStr">
        <is>
          <t>A. Duda &amp; Sons</t>
        </is>
      </c>
      <c r="E122" s="2" t="inlineStr">
        <is>
          <t>duda</t>
        </is>
      </c>
      <c r="F122" s="2" t="inlineStr">
        <is>
          <t>1980s</t>
        </is>
      </c>
      <c r="G122" s="2" t="inlineStr">
        <is>
          <t>the company expands citrus into southwest Florida after the freezes, one documented response</t>
        </is>
      </c>
      <c r="H122" s="2" t="inlineStr">
        <is>
          <t>Support</t>
        </is>
      </c>
      <c r="I122" s="2" t="inlineStr">
        <is>
          <t>Outside the Heartland</t>
        </is>
      </c>
      <c r="J122" s="2" t="inlineStr">
        <is>
          <t>The Glades</t>
        </is>
      </c>
    </row>
    <row r="123">
      <c r="A123" s="2" t="inlineStr">
        <is>
          <t>Florida Power &amp; Light</t>
        </is>
      </c>
      <c r="B123" s="2" t="inlineStr">
        <is>
          <t>fpl</t>
        </is>
      </c>
      <c r="C123" s="2" t="inlineStr">
        <is>
          <t>grew into</t>
        </is>
      </c>
      <c r="D123" s="2" t="inlineStr">
        <is>
          <t>Turner Foods</t>
        </is>
      </c>
      <c r="E123" s="2" t="inlineStr">
        <is>
          <t>turnerfoods</t>
        </is>
      </c>
      <c r="F123" s="2" t="inlineStr">
        <is>
          <t>to 1998</t>
        </is>
      </c>
      <c r="G123" s="2" t="inlineStr">
        <is>
          <t>the utility's citrus subsidiary</t>
        </is>
      </c>
      <c r="H123" s="2" t="inlineStr">
        <is>
          <t>Location and lineage</t>
        </is>
      </c>
      <c r="I123" s="2" t="inlineStr">
        <is>
          <t>Outside the Heartland</t>
        </is>
      </c>
      <c r="J123" s="2" t="inlineStr">
        <is>
          <t>Outside the Heartland</t>
        </is>
      </c>
    </row>
    <row r="124">
      <c r="A124" s="2" t="inlineStr">
        <is>
          <t>Turner Foods</t>
        </is>
      </c>
      <c r="B124" s="2" t="inlineStr">
        <is>
          <t>turnerfoods</t>
        </is>
      </c>
      <c r="C124" s="2" t="inlineStr">
        <is>
          <t>land or role moved to</t>
        </is>
      </c>
      <c r="D124" s="2" t="inlineStr">
        <is>
          <t>Consolidated Citrus LP</t>
        </is>
      </c>
      <c r="E124" s="2" t="inlineStr">
        <is>
          <t>consolidatedcitrus</t>
        </is>
      </c>
      <c r="F124" s="2" t="inlineStr">
        <is>
          <t>1998</t>
        </is>
      </c>
      <c r="G124" s="2" t="inlineStr">
        <is>
          <t>the groves are acquired at the partnership's formation</t>
        </is>
      </c>
      <c r="H124" s="2" t="inlineStr">
        <is>
          <t>Location and lineage</t>
        </is>
      </c>
      <c r="I124" s="2" t="inlineStr">
        <is>
          <t>Outside the Heartland</t>
        </is>
      </c>
      <c r="J124" s="2" t="inlineStr">
        <is>
          <t>Outside the Heartland</t>
        </is>
      </c>
    </row>
    <row r="125">
      <c r="A125" s="2" t="inlineStr">
        <is>
          <t>Coca-Cola and Minute Maid</t>
        </is>
      </c>
      <c r="B125" s="2" t="inlineStr">
        <is>
          <t>cocacola</t>
        </is>
      </c>
      <c r="C125" s="2" t="inlineStr">
        <is>
          <t>collaboration</t>
        </is>
      </c>
      <c r="D125" s="2" t="inlineStr">
        <is>
          <t>King Ranch</t>
        </is>
      </c>
      <c r="E125" s="2" t="inlineStr">
        <is>
          <t>kingranch</t>
        </is>
      </c>
      <c r="F125" s="2" t="inlineStr">
        <is>
          <t>1993</t>
        </is>
      </c>
      <c r="G125" s="2" t="inlineStr">
        <is>
          <t>Running W Citrus manages 16,000 acres of Minute Maid groves</t>
        </is>
      </c>
      <c r="H125" s="2" t="inlineStr">
        <is>
          <t>Programs, permits, events and collaboration</t>
        </is>
      </c>
      <c r="I125" s="2" t="inlineStr">
        <is>
          <t>Outside Florida</t>
        </is>
      </c>
      <c r="J125" s="2" t="inlineStr">
        <is>
          <t>Outside Florida</t>
        </is>
      </c>
    </row>
    <row r="126">
      <c r="A126" s="2" t="inlineStr">
        <is>
          <t>Coca-Cola and Minute Maid</t>
        </is>
      </c>
      <c r="B126" s="2" t="inlineStr">
        <is>
          <t>cocacola</t>
        </is>
      </c>
      <c r="C126" s="2" t="inlineStr">
        <is>
          <t>became</t>
        </is>
      </c>
      <c r="D126" s="2" t="inlineStr">
        <is>
          <t>Consolidated Citrus LP</t>
        </is>
      </c>
      <c r="E126" s="2" t="inlineStr">
        <is>
          <t>consolidatedcitrus</t>
        </is>
      </c>
      <c r="F126" s="2" t="inlineStr">
        <is>
          <t>1993 to 1998</t>
        </is>
      </c>
      <c r="G126" s="2" t="inlineStr">
        <is>
          <t>the managed groves fold into the new partnership; the reference record dates the grove sale to 1997</t>
        </is>
      </c>
      <c r="H126" s="2" t="inlineStr">
        <is>
          <t>Location and lineage</t>
        </is>
      </c>
      <c r="I126" s="2" t="inlineStr">
        <is>
          <t>Outside Florida</t>
        </is>
      </c>
      <c r="J126" s="2" t="inlineStr">
        <is>
          <t>Outside the Heartland</t>
        </is>
      </c>
    </row>
    <row r="127">
      <c r="A127" s="2" t="inlineStr">
        <is>
          <t>King Ranch</t>
        </is>
      </c>
      <c r="B127" s="2" t="inlineStr">
        <is>
          <t>kingranch</t>
        </is>
      </c>
      <c r="C127" s="2" t="inlineStr">
        <is>
          <t>founded</t>
        </is>
      </c>
      <c r="D127" s="2" t="inlineStr">
        <is>
          <t>Consolidated Citrus LP</t>
        </is>
      </c>
      <c r="E127" s="2" t="inlineStr">
        <is>
          <t>consolidatedcitrus</t>
        </is>
      </c>
      <c r="F127" s="2" t="inlineStr">
        <is>
          <t>1998</t>
        </is>
      </c>
      <c r="G127" s="2" t="inlineStr">
        <is>
          <t>merges Running W with Collier Enterprises interests</t>
        </is>
      </c>
      <c r="H127" s="2" t="inlineStr">
        <is>
          <t>Location and lineage</t>
        </is>
      </c>
      <c r="I127" s="2" t="inlineStr">
        <is>
          <t>Outside Florida</t>
        </is>
      </c>
      <c r="J127" s="2" t="inlineStr">
        <is>
          <t>Outside the Heartland</t>
        </is>
      </c>
    </row>
    <row r="128">
      <c r="A128" s="2" t="inlineStr">
        <is>
          <t>Coca-Cola and Minute Maid</t>
        </is>
      </c>
      <c r="B128" s="2" t="inlineStr">
        <is>
          <t>cocacola</t>
        </is>
      </c>
      <c r="C128" s="2" t="inlineStr">
        <is>
          <t>land or role moved to</t>
        </is>
      </c>
      <c r="D128" s="2" t="inlineStr">
        <is>
          <t>Cutrale Citrus Juices USA</t>
        </is>
      </c>
      <c r="E128" s="2" t="inlineStr">
        <is>
          <t>cutrale</t>
        </is>
      </c>
      <c r="F128" s="2" t="inlineStr">
        <is>
          <t>1996</t>
        </is>
      </c>
      <c r="G128" s="2" t="inlineStr">
        <is>
          <t>the Plymouth, Auburndale and Leesburg juice plants pass to Cutrale hands</t>
        </is>
      </c>
      <c r="H128" s="2" t="inlineStr">
        <is>
          <t>Location and lineage</t>
        </is>
      </c>
      <c r="I128" s="2" t="inlineStr">
        <is>
          <t>Outside Florida</t>
        </is>
      </c>
      <c r="J128" s="2" t="inlineStr">
        <is>
          <t>Outside the Heartland</t>
        </is>
      </c>
    </row>
    <row r="129">
      <c r="A129" s="2" t="inlineStr">
        <is>
          <t>Coca-Cola and Minute Maid</t>
        </is>
      </c>
      <c r="B129" s="2" t="inlineStr">
        <is>
          <t>cocacola</t>
        </is>
      </c>
      <c r="C129" s="2" t="inlineStr">
        <is>
          <t>collaboration</t>
        </is>
      </c>
      <c r="D129" s="2" t="inlineStr">
        <is>
          <t>Peace River Citrus Products</t>
        </is>
      </c>
      <c r="E129" s="2" t="inlineStr">
        <is>
          <t>peaceriverproducts</t>
        </is>
      </c>
      <c r="F129" s="2" t="inlineStr">
        <is>
          <t>2020s</t>
        </is>
      </c>
      <c r="G129" s="2" t="inlineStr">
        <is>
          <t>a renewed ten year contract for Minute Maid and Simply products</t>
        </is>
      </c>
      <c r="H129" s="2" t="inlineStr">
        <is>
          <t>Programs, permits, events and collaboration</t>
        </is>
      </c>
      <c r="I129" s="2" t="inlineStr">
        <is>
          <t>Outside Florida</t>
        </is>
      </c>
      <c r="J129" s="2" t="inlineStr">
        <is>
          <t>Peace River valley</t>
        </is>
      </c>
    </row>
    <row r="130">
      <c r="A130" s="2" t="inlineStr">
        <is>
          <t>Peace River Citrus Products</t>
        </is>
      </c>
      <c r="B130" s="2" t="inlineStr">
        <is>
          <t>peaceriverproducts</t>
        </is>
      </c>
      <c r="C130" s="2" t="inlineStr">
        <is>
          <t>collaboration</t>
        </is>
      </c>
      <c r="D130" s="2" t="inlineStr">
        <is>
          <t>McDonald's</t>
        </is>
      </c>
      <c r="E130" s="2" t="inlineStr">
        <is>
          <t>mcdonalds</t>
        </is>
      </c>
      <c r="F130" s="2" t="inlineStr">
        <is>
          <t>2020s</t>
        </is>
      </c>
      <c r="G130" s="2" t="inlineStr">
        <is>
          <t>makes the chain's Minute Maid orange juice for the United States and Canada</t>
        </is>
      </c>
      <c r="H130" s="2" t="inlineStr">
        <is>
          <t>Programs, permits, events and collaboration</t>
        </is>
      </c>
      <c r="I130" s="2" t="inlineStr">
        <is>
          <t>Peace River valley</t>
        </is>
      </c>
      <c r="J130" s="2" t="inlineStr">
        <is>
          <t>Outside Florida</t>
        </is>
      </c>
    </row>
    <row r="131">
      <c r="A131" s="2" t="inlineStr">
        <is>
          <t>Joshua Citrus Inc</t>
        </is>
      </c>
      <c r="B131" s="2" t="inlineStr">
        <is>
          <t>joshuacitrus</t>
        </is>
      </c>
      <c r="C131" s="2" t="inlineStr">
        <is>
          <t>tied venture or seat</t>
        </is>
      </c>
      <c r="D131" s="2" t="inlineStr">
        <is>
          <t>Arcadia</t>
        </is>
      </c>
      <c r="E131" s="2" t="inlineStr">
        <is>
          <t>arcadia</t>
        </is>
      </c>
      <c r="F131" s="2" t="inlineStr">
        <is>
          <t>1887 to present</t>
        </is>
      </c>
      <c r="G131" s="2" t="inlineStr">
        <is>
          <t>the family grove, packinghouse and store near the county seat</t>
        </is>
      </c>
      <c r="H131" s="2" t="inlineStr">
        <is>
          <t>Location and lineage</t>
        </is>
      </c>
      <c r="I131" s="2" t="inlineStr">
        <is>
          <t>Peace River valley</t>
        </is>
      </c>
      <c r="J131" s="2" t="inlineStr">
        <is>
          <t>Peace River valley</t>
        </is>
      </c>
    </row>
    <row r="132">
      <c r="A132" s="2" t="inlineStr">
        <is>
          <t>Peace River Citrus Products</t>
        </is>
      </c>
      <c r="B132" s="2" t="inlineStr">
        <is>
          <t>peaceriverproducts</t>
        </is>
      </c>
      <c r="C132" s="2" t="inlineStr">
        <is>
          <t>tied venture or seat</t>
        </is>
      </c>
      <c r="D132" s="2" t="inlineStr">
        <is>
          <t>Arcadia</t>
        </is>
      </c>
      <c r="E132" s="2" t="inlineStr">
        <is>
          <t>arcadia</t>
        </is>
      </c>
      <c r="F132" s="2" t="inlineStr">
        <is>
          <t>1991 to present</t>
        </is>
      </c>
      <c r="G132" s="2" t="inlineStr">
        <is>
          <t>the Heartland's operating juice plant</t>
        </is>
      </c>
      <c r="H132" s="2" t="inlineStr">
        <is>
          <t>Location and lineage</t>
        </is>
      </c>
      <c r="I132" s="2" t="inlineStr">
        <is>
          <t>Peace River valley</t>
        </is>
      </c>
      <c r="J132" s="2" t="inlineStr">
        <is>
          <t>Peace River valley</t>
        </is>
      </c>
    </row>
    <row r="133">
      <c r="A133" s="2" t="inlineStr">
        <is>
          <t>Tropicana</t>
        </is>
      </c>
      <c r="B133" s="2" t="inlineStr">
        <is>
          <t>tropicana</t>
        </is>
      </c>
      <c r="C133" s="2" t="inlineStr">
        <is>
          <t>collaboration</t>
        </is>
      </c>
      <c r="D133" s="2" t="inlineStr">
        <is>
          <t>Peace River Citrus Products</t>
        </is>
      </c>
      <c r="E133" s="2" t="inlineStr">
        <is>
          <t>peaceriverproducts</t>
        </is>
      </c>
      <c r="F133" s="2" t="inlineStr">
        <is>
          <t>ongoing</t>
        </is>
      </c>
      <c r="G133" s="2" t="inlineStr">
        <is>
          <t>receives juice and byproducts</t>
        </is>
      </c>
      <c r="H133" s="2" t="inlineStr">
        <is>
          <t>Programs, permits, events and collaboration</t>
        </is>
      </c>
      <c r="I133" s="2" t="inlineStr">
        <is>
          <t>Outside the Heartland</t>
        </is>
      </c>
      <c r="J133" s="2" t="inlineStr">
        <is>
          <t>Peace River valley</t>
        </is>
      </c>
    </row>
    <row r="134">
      <c r="A134" s="2" t="inlineStr">
        <is>
          <t>Anthony Rossi</t>
        </is>
      </c>
      <c r="B134" s="2" t="inlineStr">
        <is>
          <t>rossi</t>
        </is>
      </c>
      <c r="C134" s="2" t="inlineStr">
        <is>
          <t>founded</t>
        </is>
      </c>
      <c r="D134" s="2" t="inlineStr">
        <is>
          <t>Tropicana</t>
        </is>
      </c>
      <c r="E134" s="2" t="inlineStr">
        <is>
          <t>tropicana</t>
        </is>
      </c>
      <c r="F134" s="2" t="inlineStr">
        <is>
          <t>1947</t>
        </is>
      </c>
      <c r="G134" s="2" t="inlineStr">
        <is>
          <t>founder and inventor of the flash pasteurization process</t>
        </is>
      </c>
      <c r="H134" s="2" t="inlineStr">
        <is>
          <t>Location and lineage</t>
        </is>
      </c>
      <c r="I134" s="2" t="inlineStr">
        <is>
          <t>Outside the Heartland</t>
        </is>
      </c>
      <c r="J134" s="2" t="inlineStr">
        <is>
          <t>Outside the Heartland</t>
        </is>
      </c>
    </row>
    <row r="135">
      <c r="A135" s="2" t="inlineStr">
        <is>
          <t>Lykes Bros Inc</t>
        </is>
      </c>
      <c r="B135" s="2" t="inlineStr">
        <is>
          <t>lykes</t>
        </is>
      </c>
      <c r="C135" s="2" t="inlineStr">
        <is>
          <t>unit or member of</t>
        </is>
      </c>
      <c r="D135" s="2" t="inlineStr">
        <is>
          <t>Citrus World, Florida's Natural Growers</t>
        </is>
      </c>
      <c r="E135" s="2" t="inlineStr">
        <is>
          <t>citrusworld</t>
        </is>
      </c>
      <c r="F135" s="2" t="inlineStr">
        <is>
          <t>ongoing</t>
        </is>
      </c>
      <c r="G135" s="2" t="inlineStr">
        <is>
          <t>grower member; fruit sold primarily by contract to Florida's Natural</t>
        </is>
      </c>
      <c r="H135" s="2" t="inlineStr">
        <is>
          <t>Location and lineage</t>
        </is>
      </c>
      <c r="I135" s="2" t="inlineStr">
        <is>
          <t>The Glades</t>
        </is>
      </c>
      <c r="J135" s="2" t="inlineStr">
        <is>
          <t>Outside the Heartland</t>
        </is>
      </c>
    </row>
    <row r="136">
      <c r="A136" s="2" t="inlineStr">
        <is>
          <t>Peace River Packing Company</t>
        </is>
      </c>
      <c r="B136" s="2" t="inlineStr">
        <is>
          <t>peaceriverpacking</t>
        </is>
      </c>
      <c r="C136" s="2" t="inlineStr">
        <is>
          <t>unit or member of</t>
        </is>
      </c>
      <c r="D136" s="2" t="inlineStr">
        <is>
          <t>Citrus World, Florida's Natural Growers</t>
        </is>
      </c>
      <c r="E136" s="2" t="inlineStr">
        <is>
          <t>citrusworld</t>
        </is>
      </c>
      <c r="F136" s="2" t="inlineStr">
        <is>
          <t>ongoing</t>
        </is>
      </c>
      <c r="G136" s="2" t="inlineStr">
        <is>
          <t>listed grower member from Fort Meade</t>
        </is>
      </c>
      <c r="H136" s="2" t="inlineStr">
        <is>
          <t>Location and lineage</t>
        </is>
      </c>
      <c r="I136" s="2" t="inlineStr">
        <is>
          <t>The Ridge</t>
        </is>
      </c>
      <c r="J136" s="2" t="inlineStr">
        <is>
          <t>Outside the Heartland</t>
        </is>
      </c>
    </row>
    <row r="137">
      <c r="A137" s="2" t="inlineStr">
        <is>
          <t>Lake Placid Citrus Cooperative</t>
        </is>
      </c>
      <c r="B137" s="2" t="inlineStr">
        <is>
          <t>lakeplacidcoop</t>
        </is>
      </c>
      <c r="C137" s="2" t="inlineStr">
        <is>
          <t>unit or member of</t>
        </is>
      </c>
      <c r="D137" s="2" t="inlineStr">
        <is>
          <t>Citrus World, Florida's Natural Growers</t>
        </is>
      </c>
      <c r="E137" s="2" t="inlineStr">
        <is>
          <t>citrusworld</t>
        </is>
      </c>
      <c r="F137" s="2" t="inlineStr">
        <is>
          <t>listed 2026</t>
        </is>
      </c>
      <c r="G137" s="2" t="inlineStr">
        <is>
          <t>the town's grower cooperative in the member list</t>
        </is>
      </c>
      <c r="H137" s="2" t="inlineStr">
        <is>
          <t>Location and lineage</t>
        </is>
      </c>
      <c r="I137" s="2" t="inlineStr">
        <is>
          <t>The Ridge</t>
        </is>
      </c>
      <c r="J137" s="2" t="inlineStr">
        <is>
          <t>Outside the Heartland</t>
        </is>
      </c>
    </row>
    <row r="138">
      <c r="A138" s="2" t="inlineStr">
        <is>
          <t>Citrus Marketing Services</t>
        </is>
      </c>
      <c r="B138" s="2" t="inlineStr">
        <is>
          <t>citrusmktsvcs</t>
        </is>
      </c>
      <c r="C138" s="2" t="inlineStr">
        <is>
          <t>unit or member of</t>
        </is>
      </c>
      <c r="D138" s="2" t="inlineStr">
        <is>
          <t>Citrus World, Florida's Natural Growers</t>
        </is>
      </c>
      <c r="E138" s="2" t="inlineStr">
        <is>
          <t>citrusworld</t>
        </is>
      </c>
      <c r="F138" s="2" t="inlineStr">
        <is>
          <t>listed 2026</t>
        </is>
      </c>
      <c r="G138" s="2" t="inlineStr">
        <is>
          <t>listed grower member from Sebring</t>
        </is>
      </c>
      <c r="H138" s="2" t="inlineStr">
        <is>
          <t>Location and lineage</t>
        </is>
      </c>
      <c r="I138" s="2" t="inlineStr">
        <is>
          <t>The Ridge</t>
        </is>
      </c>
      <c r="J138" s="2" t="inlineStr">
        <is>
          <t>Outside the Heartland</t>
        </is>
      </c>
    </row>
    <row r="139">
      <c r="A139" s="2" t="inlineStr">
        <is>
          <t>Southern Gardens Citrus</t>
        </is>
      </c>
      <c r="B139" s="2" t="inlineStr">
        <is>
          <t>southerngardens</t>
        </is>
      </c>
      <c r="C139" s="2" t="inlineStr">
        <is>
          <t>unit or member of</t>
        </is>
      </c>
      <c r="D139" s="2" t="inlineStr">
        <is>
          <t>Citrus World, Florida's Natural Growers</t>
        </is>
      </c>
      <c r="E139" s="2" t="inlineStr">
        <is>
          <t>citrusworld</t>
        </is>
      </c>
      <c r="F139" s="2" t="inlineStr">
        <is>
          <t>ongoing</t>
        </is>
      </c>
      <c r="G139" s="2" t="inlineStr">
        <is>
          <t>listed grower member from southern Hendry County</t>
        </is>
      </c>
      <c r="H139" s="2" t="inlineStr">
        <is>
          <t>Location and lineage</t>
        </is>
      </c>
      <c r="I139" s="2" t="inlineStr">
        <is>
          <t>The Glades</t>
        </is>
      </c>
      <c r="J139" s="2" t="inlineStr">
        <is>
          <t>Outside the Heartland</t>
        </is>
      </c>
    </row>
    <row r="140">
      <c r="A140" s="2" t="inlineStr">
        <is>
          <t>Lake Placid Citrus Cooperative</t>
        </is>
      </c>
      <c r="B140" s="2" t="inlineStr">
        <is>
          <t>lakeplacidcoop</t>
        </is>
      </c>
      <c r="C140" s="2" t="inlineStr">
        <is>
          <t>tied venture or seat</t>
        </is>
      </c>
      <c r="D140" s="2" t="inlineStr">
        <is>
          <t>Lake Placid</t>
        </is>
      </c>
      <c r="E140" s="2" t="inlineStr">
        <is>
          <t>lakeplacid</t>
        </is>
      </c>
      <c r="F140" s="2" t="inlineStr">
        <is>
          <t>ongoing</t>
        </is>
      </c>
      <c r="G140" s="2" t="inlineStr">
        <is>
          <t>the town's cooperative</t>
        </is>
      </c>
      <c r="H140" s="2" t="inlineStr">
        <is>
          <t>Location and lineage</t>
        </is>
      </c>
      <c r="I140" s="2" t="inlineStr">
        <is>
          <t>The Ridge</t>
        </is>
      </c>
      <c r="J140" s="2" t="inlineStr">
        <is>
          <t>The Ridge</t>
        </is>
      </c>
    </row>
    <row r="141">
      <c r="A141" s="2" t="inlineStr">
        <is>
          <t>Citrus Marketing Services</t>
        </is>
      </c>
      <c r="B141" s="2" t="inlineStr">
        <is>
          <t>citrusmktsvcs</t>
        </is>
      </c>
      <c r="C141" s="2" t="inlineStr">
        <is>
          <t>tied venture or seat</t>
        </is>
      </c>
      <c r="D141" s="2" t="inlineStr">
        <is>
          <t>Sebring</t>
        </is>
      </c>
      <c r="E141" s="2" t="inlineStr">
        <is>
          <t>sebring</t>
        </is>
      </c>
      <c r="F141" s="2" t="inlineStr">
        <is>
          <t>ongoing</t>
        </is>
      </c>
      <c r="G141" s="2" t="inlineStr">
        <is>
          <t>the Sebring member organization</t>
        </is>
      </c>
      <c r="H141" s="2" t="inlineStr">
        <is>
          <t>Location and lineage</t>
        </is>
      </c>
      <c r="I141" s="2" t="inlineStr">
        <is>
          <t>The Ridge</t>
        </is>
      </c>
      <c r="J141" s="2" t="inlineStr">
        <is>
          <t>The Ridge</t>
        </is>
      </c>
    </row>
    <row r="142">
      <c r="A142" s="2" t="inlineStr">
        <is>
          <t>Highlands County Citrus Growers Association</t>
        </is>
      </c>
      <c r="B142" s="2" t="inlineStr">
        <is>
          <t>hccgasoc</t>
        </is>
      </c>
      <c r="C142" s="2" t="inlineStr">
        <is>
          <t>tied venture or seat</t>
        </is>
      </c>
      <c r="D142" s="2" t="inlineStr">
        <is>
          <t>Sebring</t>
        </is>
      </c>
      <c r="E142" s="2" t="inlineStr">
        <is>
          <t>sebring</t>
        </is>
      </c>
      <c r="F142" s="2" t="inlineStr">
        <is>
          <t>ongoing</t>
        </is>
      </c>
      <c r="G142" s="2" t="inlineStr">
        <is>
          <t>the county grower association's seat</t>
        </is>
      </c>
      <c r="H142" s="2" t="inlineStr">
        <is>
          <t>Location and lineage</t>
        </is>
      </c>
      <c r="I142" s="2" t="inlineStr">
        <is>
          <t>The Ridge</t>
        </is>
      </c>
      <c r="J142" s="2" t="inlineStr">
        <is>
          <t>The Ridge</t>
        </is>
      </c>
    </row>
    <row r="143">
      <c r="A143" s="2" t="inlineStr">
        <is>
          <t>Lykes Bros Inc</t>
        </is>
      </c>
      <c r="B143" s="2" t="inlineStr">
        <is>
          <t>lykes</t>
        </is>
      </c>
      <c r="C143" s="2" t="inlineStr">
        <is>
          <t>tied venture or seat</t>
        </is>
      </c>
      <c r="D143" s="2" t="inlineStr">
        <is>
          <t>Lake Placid</t>
        </is>
      </c>
      <c r="E143" s="2" t="inlineStr">
        <is>
          <t>lakeplacid</t>
        </is>
      </c>
      <c r="F143" s="2" t="inlineStr">
        <is>
          <t>1940s to present</t>
        </is>
      </c>
      <c r="G143" s="2" t="inlineStr">
        <is>
          <t>the family's first grove and its Highlands citrus base</t>
        </is>
      </c>
      <c r="H143" s="2" t="inlineStr">
        <is>
          <t>Location and lineage</t>
        </is>
      </c>
      <c r="I143" s="2" t="inlineStr">
        <is>
          <t>The Glades</t>
        </is>
      </c>
      <c r="J143" s="2" t="inlineStr">
        <is>
          <t>The Ridge</t>
        </is>
      </c>
    </row>
    <row r="144">
      <c r="A144" s="2" t="inlineStr">
        <is>
          <t>Peace River Packing Company</t>
        </is>
      </c>
      <c r="B144" s="2" t="inlineStr">
        <is>
          <t>peaceriverpacking</t>
        </is>
      </c>
      <c r="C144" s="2" t="inlineStr">
        <is>
          <t>tied venture or seat</t>
        </is>
      </c>
      <c r="D144" s="2" t="inlineStr">
        <is>
          <t>Fort Meade</t>
        </is>
      </c>
      <c r="E144" s="2" t="inlineStr">
        <is>
          <t>fortmeade</t>
        </is>
      </c>
      <c r="F144" s="2" t="inlineStr">
        <is>
          <t>1928 to present</t>
        </is>
      </c>
      <c r="G144" s="2" t="inlineStr">
        <is>
          <t>the town packinghouse</t>
        </is>
      </c>
      <c r="H144" s="2" t="inlineStr">
        <is>
          <t>Location and lineage</t>
        </is>
      </c>
      <c r="I144" s="2" t="inlineStr">
        <is>
          <t>The Ridge</t>
        </is>
      </c>
      <c r="J144" s="2" t="inlineStr">
        <is>
          <t>The Ridge</t>
        </is>
      </c>
    </row>
    <row r="145">
      <c r="A145" s="2" t="inlineStr">
        <is>
          <t>Larry Black</t>
        </is>
      </c>
      <c r="B145" s="2" t="inlineStr">
        <is>
          <t>larryblack</t>
        </is>
      </c>
      <c r="C145" s="2" t="inlineStr">
        <is>
          <t>unit or member of</t>
        </is>
      </c>
      <c r="D145" s="2" t="inlineStr">
        <is>
          <t>Peace River Packing Company</t>
        </is>
      </c>
      <c r="E145" s="2" t="inlineStr">
        <is>
          <t>peaceriverpacking</t>
        </is>
      </c>
      <c r="F145" s="2" t="inlineStr">
        <is>
          <t>to present</t>
        </is>
      </c>
      <c r="G145" s="2" t="inlineStr">
        <is>
          <t>general manager in the fifth generation</t>
        </is>
      </c>
      <c r="H145" s="2" t="inlineStr">
        <is>
          <t>Location and lineage</t>
        </is>
      </c>
      <c r="I145" s="2" t="inlineStr">
        <is>
          <t>The Ridge</t>
        </is>
      </c>
      <c r="J145" s="2" t="inlineStr">
        <is>
          <t>The Ridge</t>
        </is>
      </c>
    </row>
    <row r="146">
      <c r="A146" s="2" t="inlineStr">
        <is>
          <t>John Gose</t>
        </is>
      </c>
      <c r="B146" s="2" t="inlineStr">
        <is>
          <t>johngose</t>
        </is>
      </c>
      <c r="C146" s="2" t="inlineStr">
        <is>
          <t>unit or member of</t>
        </is>
      </c>
      <c r="D146" s="2" t="inlineStr">
        <is>
          <t>Lykes Bros Inc</t>
        </is>
      </c>
      <c r="E146" s="2" t="inlineStr">
        <is>
          <t>lykes</t>
        </is>
      </c>
      <c r="F146" s="2" t="inlineStr">
        <is>
          <t>2000s</t>
        </is>
      </c>
      <c r="G146" s="2" t="inlineStr">
        <is>
          <t>Lykes Bros citrus executive in Highlands County</t>
        </is>
      </c>
      <c r="H146" s="2" t="inlineStr">
        <is>
          <t>Location and lineage</t>
        </is>
      </c>
      <c r="I146" s="2" t="inlineStr">
        <is>
          <t>The Ridge</t>
        </is>
      </c>
      <c r="J146" s="2" t="inlineStr">
        <is>
          <t>The Glades</t>
        </is>
      </c>
    </row>
    <row r="147">
      <c r="A147" s="2" t="inlineStr">
        <is>
          <t>John Gose</t>
        </is>
      </c>
      <c r="B147" s="2" t="inlineStr">
        <is>
          <t>johngose</t>
        </is>
      </c>
      <c r="C147" s="2" t="inlineStr">
        <is>
          <t>unit or member of</t>
        </is>
      </c>
      <c r="D147" s="2" t="inlineStr">
        <is>
          <t>Highlands County Citrus Growers Association</t>
        </is>
      </c>
      <c r="E147" s="2" t="inlineStr">
        <is>
          <t>hccgasoc</t>
        </is>
      </c>
      <c r="F147" s="2" t="inlineStr">
        <is>
          <t>2006 to 2007</t>
        </is>
      </c>
      <c r="G147" s="2" t="inlineStr">
        <is>
          <t>serves as association president through the canker and freeze years</t>
        </is>
      </c>
      <c r="H147" s="2" t="inlineStr">
        <is>
          <t>Location and lineage</t>
        </is>
      </c>
      <c r="I147" s="2" t="inlineStr">
        <is>
          <t>The Ridge</t>
        </is>
      </c>
      <c r="J147" s="2" t="inlineStr">
        <is>
          <t>The Ridge</t>
        </is>
      </c>
    </row>
    <row r="148">
      <c r="A148" s="2" t="inlineStr">
        <is>
          <t>John Kiernan</t>
        </is>
      </c>
      <c r="B148" s="2" t="inlineStr">
        <is>
          <t>johnkiernan</t>
        </is>
      </c>
      <c r="C148" s="2" t="inlineStr">
        <is>
          <t>unit or member of</t>
        </is>
      </c>
      <c r="D148" s="2" t="inlineStr">
        <is>
          <t>Alico Inc</t>
        </is>
      </c>
      <c r="E148" s="2" t="inlineStr">
        <is>
          <t>alico</t>
        </is>
      </c>
      <c r="F148" s="2" t="inlineStr">
        <is>
          <t>2025</t>
        </is>
      </c>
      <c r="G148" s="2" t="inlineStr">
        <is>
          <t>announces the wind down as president and chief executive</t>
        </is>
      </c>
      <c r="H148" s="2" t="inlineStr">
        <is>
          <t>Location and lineage</t>
        </is>
      </c>
      <c r="I148" s="2" t="inlineStr">
        <is>
          <t>Outside the Heartland</t>
        </is>
      </c>
      <c r="J148" s="2" t="inlineStr">
        <is>
          <t>The Ridge</t>
        </is>
      </c>
    </row>
    <row r="149">
      <c r="A149" s="2" t="inlineStr">
        <is>
          <t>Florida Department of Agriculture and Consumer Services</t>
        </is>
      </c>
      <c r="B149" s="2" t="inlineStr">
        <is>
          <t>fdacs</t>
        </is>
      </c>
      <c r="C149" s="2" t="inlineStr">
        <is>
          <t>program, permit or lease over</t>
        </is>
      </c>
      <c r="D149" s="2" t="inlineStr">
        <is>
          <t>Joshua Citrus Inc</t>
        </is>
      </c>
      <c r="E149" s="2" t="inlineStr">
        <is>
          <t>joshuacitrus</t>
        </is>
      </c>
      <c r="F149" s="2" t="inlineStr">
        <is>
          <t>ongoing</t>
        </is>
      </c>
      <c r="G149" s="2" t="inlineStr">
        <is>
          <t>Century Pioneer Family Farm designation for more than 100 years of operation</t>
        </is>
      </c>
      <c r="H149" s="2" t="inlineStr">
        <is>
          <t>Programs, permits, events and collaboration</t>
        </is>
      </c>
      <c r="I149" s="2" t="inlineStr">
        <is>
          <t>Outside the Heartland</t>
        </is>
      </c>
      <c r="J149" s="2" t="inlineStr">
        <is>
          <t>Peace River valley</t>
        </is>
      </c>
    </row>
    <row r="150">
      <c r="A150" s="2" t="inlineStr">
        <is>
          <t>Farm Credit of Florida</t>
        </is>
      </c>
      <c r="B150" s="2" t="inlineStr">
        <is>
          <t>farmcredit</t>
        </is>
      </c>
      <c r="C150" s="2" t="inlineStr">
        <is>
          <t>supported</t>
        </is>
      </c>
      <c r="D150" s="2" t="inlineStr">
        <is>
          <t>Joshua Citrus Inc</t>
        </is>
      </c>
      <c r="E150" s="2" t="inlineStr">
        <is>
          <t>joshuacitrus</t>
        </is>
      </c>
      <c r="F150" s="2" t="inlineStr">
        <is>
          <t>ongoing</t>
        </is>
      </c>
      <c r="G150" s="2" t="inlineStr">
        <is>
          <t>the lender profiles the family operation among its customers</t>
        </is>
      </c>
      <c r="H150" s="2" t="inlineStr">
        <is>
          <t>Support</t>
        </is>
      </c>
      <c r="I150" s="2" t="inlineStr">
        <is>
          <t>Outside the Heartland</t>
        </is>
      </c>
      <c r="J150" s="2" t="inlineStr">
        <is>
          <t>Peace River valley</t>
        </is>
      </c>
    </row>
    <row r="151">
      <c r="A151" s="2" t="inlineStr">
        <is>
          <t>Farm Credit of Florida</t>
        </is>
      </c>
      <c r="B151" s="2" t="inlineStr">
        <is>
          <t>farmcredit</t>
        </is>
      </c>
      <c r="C151" s="2" t="inlineStr">
        <is>
          <t>tied venture or seat</t>
        </is>
      </c>
      <c r="D151" s="2" t="inlineStr">
        <is>
          <t>Arcadia</t>
        </is>
      </c>
      <c r="E151" s="2" t="inlineStr">
        <is>
          <t>arcadia</t>
        </is>
      </c>
      <c r="F151" s="2" t="inlineStr">
        <is>
          <t>2025</t>
        </is>
      </c>
      <c r="G151" s="2" t="inlineStr">
        <is>
          <t>Arcadia and Wauchula branches and the 20 million dollar patronage dinner</t>
        </is>
      </c>
      <c r="H151" s="2" t="inlineStr">
        <is>
          <t>Location and lineage</t>
        </is>
      </c>
      <c r="I151" s="2" t="inlineStr">
        <is>
          <t>Outside the Heartland</t>
        </is>
      </c>
      <c r="J151" s="2" t="inlineStr">
        <is>
          <t>Peace River valley</t>
        </is>
      </c>
    </row>
    <row r="152">
      <c r="A152" s="2" t="inlineStr">
        <is>
          <t>Howell Tyson Lykes</t>
        </is>
      </c>
      <c r="B152" s="2" t="inlineStr">
        <is>
          <t>htlykes</t>
        </is>
      </c>
      <c r="C152" s="2" t="inlineStr">
        <is>
          <t>founded</t>
        </is>
      </c>
      <c r="D152" s="2" t="inlineStr">
        <is>
          <t>Lykes Bros Inc</t>
        </is>
      </c>
      <c r="E152" s="2" t="inlineStr">
        <is>
          <t>lykes</t>
        </is>
      </c>
      <c r="F152" s="2" t="inlineStr">
        <is>
          <t>1900</t>
        </is>
      </c>
      <c r="G152" s="2" t="inlineStr">
        <is>
          <t>his sons open the Cuba cattle office in 1900 and incorporate in 1910</t>
        </is>
      </c>
      <c r="H152" s="2" t="inlineStr">
        <is>
          <t>Location and lineage</t>
        </is>
      </c>
      <c r="I152" s="2" t="inlineStr">
        <is>
          <t>Outside the Heartland</t>
        </is>
      </c>
      <c r="J152" s="2" t="inlineStr">
        <is>
          <t>The Glades</t>
        </is>
      </c>
    </row>
    <row r="153">
      <c r="A153" s="2" t="inlineStr">
        <is>
          <t>Lykes Bros Inc</t>
        </is>
      </c>
      <c r="B153" s="2" t="inlineStr">
        <is>
          <t>lykes</t>
        </is>
      </c>
      <c r="C153" s="2" t="inlineStr">
        <is>
          <t>grew into</t>
        </is>
      </c>
      <c r="D153" s="2" t="inlineStr">
        <is>
          <t>Lykes Steamship Company</t>
        </is>
      </c>
      <c r="E153" s="2" t="inlineStr">
        <is>
          <t>lykessteamship</t>
        </is>
      </c>
      <c r="F153" s="2" t="inlineStr">
        <is>
          <t>1906</t>
        </is>
      </c>
      <c r="G153" s="2" t="inlineStr">
        <is>
          <t>the shipping side grown from the family cattle trade</t>
        </is>
      </c>
      <c r="H153" s="2" t="inlineStr">
        <is>
          <t>Location and lineage</t>
        </is>
      </c>
      <c r="I153" s="2" t="inlineStr">
        <is>
          <t>The Glades</t>
        </is>
      </c>
      <c r="J153" s="2" t="inlineStr">
        <is>
          <t>Outside the Heartland</t>
        </is>
      </c>
    </row>
    <row r="154">
      <c r="A154" s="2" t="inlineStr">
        <is>
          <t>Lykes Bros Inc</t>
        </is>
      </c>
      <c r="B154" s="2" t="inlineStr">
        <is>
          <t>lykes</t>
        </is>
      </c>
      <c r="C154" s="2" t="inlineStr">
        <is>
          <t>tied venture or seat</t>
        </is>
      </c>
      <c r="D154" s="2" t="inlineStr">
        <is>
          <t>Lykes Meat Group</t>
        </is>
      </c>
      <c r="E154" s="2" t="inlineStr">
        <is>
          <t>lykesmeat</t>
        </is>
      </c>
      <c r="F154" s="2" t="inlineStr">
        <is>
          <t>1913 to 1996</t>
        </is>
      </c>
      <c r="G154" s="2" t="inlineStr">
        <is>
          <t>the packing outlet, sold to Smithfield Foods</t>
        </is>
      </c>
      <c r="H154" s="2" t="inlineStr">
        <is>
          <t>Location and lineage</t>
        </is>
      </c>
      <c r="I154" s="2" t="inlineStr">
        <is>
          <t>The Glades</t>
        </is>
      </c>
      <c r="J154" s="2" t="inlineStr">
        <is>
          <t>Outside the Heartland</t>
        </is>
      </c>
    </row>
    <row r="155">
      <c r="A155" s="2" t="inlineStr">
        <is>
          <t>Lykes Bros Inc</t>
        </is>
      </c>
      <c r="B155" s="2" t="inlineStr">
        <is>
          <t>lykes</t>
        </is>
      </c>
      <c r="C155" s="2" t="inlineStr">
        <is>
          <t>built</t>
        </is>
      </c>
      <c r="D155" s="2" t="inlineStr">
        <is>
          <t>Nicodemus Slough water project</t>
        </is>
      </c>
      <c r="E155" s="2" t="inlineStr">
        <is>
          <t>nicodemus</t>
        </is>
      </c>
      <c r="F155" s="2" t="inlineStr">
        <is>
          <t>2014</t>
        </is>
      </c>
      <c r="G155" s="2" t="inlineStr">
        <is>
          <t>water storage on 15,858 acres of ranch land in Glades County</t>
        </is>
      </c>
      <c r="H155" s="2" t="inlineStr">
        <is>
          <t>Location and lineage</t>
        </is>
      </c>
      <c r="I155" s="2" t="inlineStr">
        <is>
          <t>The Glades</t>
        </is>
      </c>
      <c r="J155" s="2" t="inlineStr">
        <is>
          <t>The Glades</t>
        </is>
      </c>
    </row>
    <row r="156">
      <c r="A156" s="2" t="inlineStr">
        <is>
          <t>Lykes Bros Inc</t>
        </is>
      </c>
      <c r="B156" s="2" t="inlineStr">
        <is>
          <t>lykes</t>
        </is>
      </c>
      <c r="C156" s="2" t="inlineStr">
        <is>
          <t>built</t>
        </is>
      </c>
      <c r="D156" s="2" t="inlineStr">
        <is>
          <t>Brighton Valley water project</t>
        </is>
      </c>
      <c r="E156" s="2" t="inlineStr">
        <is>
          <t>brightonvalley</t>
        </is>
      </c>
      <c r="F156" s="2" t="inlineStr">
        <is>
          <t>2020</t>
        </is>
      </c>
      <c r="G156" s="2" t="inlineStr">
        <is>
          <t>the 8,143 acre stormwater project on the ranch</t>
        </is>
      </c>
      <c r="H156" s="2" t="inlineStr">
        <is>
          <t>Location and lineage</t>
        </is>
      </c>
      <c r="I156" s="2" t="inlineStr">
        <is>
          <t>The Glades</t>
        </is>
      </c>
      <c r="J156" s="2" t="inlineStr">
        <is>
          <t>The Glades</t>
        </is>
      </c>
    </row>
    <row r="157">
      <c r="A157" s="2" t="inlineStr">
        <is>
          <t>South Florida Water Management District</t>
        </is>
      </c>
      <c r="B157" s="2" t="inlineStr">
        <is>
          <t>sfwmd</t>
        </is>
      </c>
      <c r="C157" s="2" t="inlineStr">
        <is>
          <t>collaboration</t>
        </is>
      </c>
      <c r="D157" s="2" t="inlineStr">
        <is>
          <t>Nicodemus Slough water project</t>
        </is>
      </c>
      <c r="E157" s="2" t="inlineStr">
        <is>
          <t>nicodemus</t>
        </is>
      </c>
      <c r="F157" s="2" t="inlineStr">
        <is>
          <t>2014 to present</t>
        </is>
      </c>
      <c r="G157" s="2" t="inlineStr">
        <is>
          <t>dispersed water management program project</t>
        </is>
      </c>
      <c r="H157" s="2" t="inlineStr">
        <is>
          <t>Programs, permits, events and collaboration</t>
        </is>
      </c>
      <c r="I157" s="2" t="inlineStr">
        <is>
          <t>Outside the Heartland</t>
        </is>
      </c>
      <c r="J157" s="2" t="inlineStr">
        <is>
          <t>The Glades</t>
        </is>
      </c>
    </row>
    <row r="158">
      <c r="A158" s="2" t="inlineStr">
        <is>
          <t>South Florida Water Management District</t>
        </is>
      </c>
      <c r="B158" s="2" t="inlineStr">
        <is>
          <t>sfwmd</t>
        </is>
      </c>
      <c r="C158" s="2" t="inlineStr">
        <is>
          <t>collaboration</t>
        </is>
      </c>
      <c r="D158" s="2" t="inlineStr">
        <is>
          <t>Brighton Valley water project</t>
        </is>
      </c>
      <c r="E158" s="2" t="inlineStr">
        <is>
          <t>brightonvalley</t>
        </is>
      </c>
      <c r="F158" s="2" t="inlineStr">
        <is>
          <t>2020 to present</t>
        </is>
      </c>
      <c r="G158" s="2" t="inlineStr">
        <is>
          <t>joint stormwater storage partnership</t>
        </is>
      </c>
      <c r="H158" s="2" t="inlineStr">
        <is>
          <t>Programs, permits, events and collaboration</t>
        </is>
      </c>
      <c r="I158" s="2" t="inlineStr">
        <is>
          <t>Outside the Heartland</t>
        </is>
      </c>
      <c r="J158" s="2" t="inlineStr">
        <is>
          <t>The Glades</t>
        </is>
      </c>
    </row>
    <row r="159">
      <c r="A159" s="2" t="inlineStr">
        <is>
          <t>Lykes Fisheating Creek easements</t>
        </is>
      </c>
      <c r="B159" s="2" t="inlineStr">
        <is>
          <t>fisheatingeasement</t>
        </is>
      </c>
      <c r="C159" s="2" t="inlineStr">
        <is>
          <t>supported</t>
        </is>
      </c>
      <c r="D159" s="2" t="inlineStr">
        <is>
          <t>Lykes Bros Inc</t>
        </is>
      </c>
      <c r="E159" s="2" t="inlineStr">
        <is>
          <t>lykes</t>
        </is>
      </c>
      <c r="F159" s="2" t="inlineStr">
        <is>
          <t>2022 to 2023</t>
        </is>
      </c>
      <c r="G159" s="2" t="inlineStr">
        <is>
          <t>the easements cover about 6,864 then about 10,464 acres of the ranch</t>
        </is>
      </c>
      <c r="H159" s="2" t="inlineStr">
        <is>
          <t>Support</t>
        </is>
      </c>
      <c r="I159" s="2" t="inlineStr">
        <is>
          <t>The Glades</t>
        </is>
      </c>
      <c r="J159" s="2" t="inlineStr">
        <is>
          <t>The Glades</t>
        </is>
      </c>
    </row>
    <row r="160">
      <c r="A160" s="2" t="inlineStr">
        <is>
          <t>Florida Department of Environmental Protection</t>
        </is>
      </c>
      <c r="B160" s="2" t="inlineStr">
        <is>
          <t>fdep</t>
        </is>
      </c>
      <c r="C160" s="2" t="inlineStr">
        <is>
          <t>program, permit or lease over</t>
        </is>
      </c>
      <c r="D160" s="2" t="inlineStr">
        <is>
          <t>Lykes Fisheating Creek easements</t>
        </is>
      </c>
      <c r="E160" s="2" t="inlineStr">
        <is>
          <t>fisheatingeasement</t>
        </is>
      </c>
      <c r="F160" s="2" t="inlineStr">
        <is>
          <t>2022 to 2023</t>
        </is>
      </c>
      <c r="G160" s="2" t="inlineStr">
        <is>
          <t>Cabinet and Board of Trustees easement items in the Fisheating Creek basin</t>
        </is>
      </c>
      <c r="H160" s="2" t="inlineStr">
        <is>
          <t>Programs, permits, events and collaboration</t>
        </is>
      </c>
      <c r="I160" s="2" t="inlineStr">
        <is>
          <t>Outside the Heartland</t>
        </is>
      </c>
      <c r="J160" s="2" t="inlineStr">
        <is>
          <t>The Glades</t>
        </is>
      </c>
    </row>
    <row r="161">
      <c r="A161" s="2" t="inlineStr">
        <is>
          <t>Lykes Lake Placid grove easement</t>
        </is>
      </c>
      <c r="B161" s="2" t="inlineStr">
        <is>
          <t>lakeplacideasement</t>
        </is>
      </c>
      <c r="C161" s="2" t="inlineStr">
        <is>
          <t>supported</t>
        </is>
      </c>
      <c r="D161" s="2" t="inlineStr">
        <is>
          <t>Lykes Bros Inc</t>
        </is>
      </c>
      <c r="E161" s="2" t="inlineStr">
        <is>
          <t>lykes</t>
        </is>
      </c>
      <c r="F161" s="2" t="inlineStr">
        <is>
          <t>2025</t>
        </is>
      </c>
      <c r="G161" s="2" t="inlineStr">
        <is>
          <t>the 135 acre former grove passes under federal easement, a cow calf operation continuing</t>
        </is>
      </c>
      <c r="H161" s="2" t="inlineStr">
        <is>
          <t>Support</t>
        </is>
      </c>
      <c r="I161" s="2" t="inlineStr">
        <is>
          <t>The Ridge</t>
        </is>
      </c>
      <c r="J161" s="2" t="inlineStr">
        <is>
          <t>The Glades</t>
        </is>
      </c>
    </row>
    <row r="162">
      <c r="A162" s="2" t="inlineStr">
        <is>
          <t>US Fish and Wildlife Service</t>
        </is>
      </c>
      <c r="B162" s="2" t="inlineStr">
        <is>
          <t>fws</t>
        </is>
      </c>
      <c r="C162" s="2" t="inlineStr">
        <is>
          <t>program, permit or lease over</t>
        </is>
      </c>
      <c r="D162" s="2" t="inlineStr">
        <is>
          <t>Lykes Lake Placid grove easement</t>
        </is>
      </c>
      <c r="E162" s="2" t="inlineStr">
        <is>
          <t>lakeplacideasement</t>
        </is>
      </c>
      <c r="F162" s="2" t="inlineStr">
        <is>
          <t>2025</t>
        </is>
      </c>
      <c r="G162" s="2" t="inlineStr">
        <is>
          <t>the service takes the easement inside the Everglades Headwaters footprint</t>
        </is>
      </c>
      <c r="H162" s="2" t="inlineStr">
        <is>
          <t>Programs, permits, events and collaboration</t>
        </is>
      </c>
      <c r="I162" s="2" t="inlineStr">
        <is>
          <t>The Ridge</t>
        </is>
      </c>
      <c r="J162" s="2" t="inlineStr">
        <is>
          <t>The Ridge</t>
        </is>
      </c>
    </row>
    <row r="163">
      <c r="A163" s="2" t="inlineStr">
        <is>
          <t>US Fish and Wildlife Service</t>
        </is>
      </c>
      <c r="B163" s="2" t="inlineStr">
        <is>
          <t>fws</t>
        </is>
      </c>
      <c r="C163" s="2" t="inlineStr">
        <is>
          <t>program, permit or lease over</t>
        </is>
      </c>
      <c r="D163" s="2" t="inlineStr">
        <is>
          <t>Florida Panther Conservation Bank</t>
        </is>
      </c>
      <c r="E163" s="2" t="inlineStr">
        <is>
          <t>pantherbank</t>
        </is>
      </c>
      <c r="F163" s="2" t="inlineStr">
        <is>
          <t>2007</t>
        </is>
      </c>
      <c r="G163" s="2" t="inlineStr">
        <is>
          <t>approves and certifies the first panther conservation bank, as reported</t>
        </is>
      </c>
      <c r="H163" s="2" t="inlineStr">
        <is>
          <t>Programs, permits, events and collaboration</t>
        </is>
      </c>
      <c r="I163" s="2" t="inlineStr">
        <is>
          <t>The Ridge</t>
        </is>
      </c>
      <c r="J163" s="2" t="inlineStr">
        <is>
          <t>The Glades</t>
        </is>
      </c>
    </row>
    <row r="164">
      <c r="A164" s="2" t="inlineStr">
        <is>
          <t>Florida Wildlife Corridor Act</t>
        </is>
      </c>
      <c r="B164" s="2" t="inlineStr">
        <is>
          <t>corridoract</t>
        </is>
      </c>
      <c r="C164" s="2" t="inlineStr">
        <is>
          <t>built</t>
        </is>
      </c>
      <c r="D164" s="2" t="inlineStr">
        <is>
          <t>Lykes Fisheating Creek easements</t>
        </is>
      </c>
      <c r="E164" s="2" t="inlineStr">
        <is>
          <t>fisheatingeasement</t>
        </is>
      </c>
      <c r="F164" s="2" t="inlineStr">
        <is>
          <t>2022 to 2023</t>
        </is>
      </c>
      <c r="G164" s="2" t="inlineStr">
        <is>
          <t>corridor era Florida Forever easements</t>
        </is>
      </c>
      <c r="H164" s="2" t="inlineStr">
        <is>
          <t>Location and lineage</t>
        </is>
      </c>
      <c r="I164" s="2" t="inlineStr">
        <is>
          <t>Outside the Heartland</t>
        </is>
      </c>
      <c r="J164" s="2" t="inlineStr">
        <is>
          <t>The Glades</t>
        </is>
      </c>
    </row>
    <row r="165">
      <c r="A165" s="2" t="inlineStr">
        <is>
          <t>Florida Wildlife Corridor Act</t>
        </is>
      </c>
      <c r="B165" s="2" t="inlineStr">
        <is>
          <t>corridoract</t>
        </is>
      </c>
      <c r="C165" s="2" t="inlineStr">
        <is>
          <t>built</t>
        </is>
      </c>
      <c r="D165" s="2" t="inlineStr">
        <is>
          <t>Blue Head Ranch conservation easement</t>
        </is>
      </c>
      <c r="E165" s="2" t="inlineStr">
        <is>
          <t>blueheadeasement</t>
        </is>
      </c>
      <c r="F165" s="2" t="inlineStr">
        <is>
          <t>2023</t>
        </is>
      </c>
      <c r="G165" s="2" t="inlineStr">
        <is>
          <t>approved as a corridor property</t>
        </is>
      </c>
      <c r="H165" s="2" t="inlineStr">
        <is>
          <t>Location and lineage</t>
        </is>
      </c>
      <c r="I165" s="2" t="inlineStr">
        <is>
          <t>Outside the Heartland</t>
        </is>
      </c>
      <c r="J165" s="2" t="inlineStr">
        <is>
          <t>The Ridge</t>
        </is>
      </c>
    </row>
    <row r="166">
      <c r="A166" s="2" t="inlineStr">
        <is>
          <t>Blue Head Ranch conservation easement</t>
        </is>
      </c>
      <c r="B166" s="2" t="inlineStr">
        <is>
          <t>blueheadeasement</t>
        </is>
      </c>
      <c r="C166" s="2" t="inlineStr">
        <is>
          <t>supported</t>
        </is>
      </c>
      <c r="D166" s="2" t="inlineStr">
        <is>
          <t>Blue Head Ranch</t>
        </is>
      </c>
      <c r="E166" s="2" t="inlineStr">
        <is>
          <t>bluehead</t>
        </is>
      </c>
      <c r="F166" s="2" t="inlineStr">
        <is>
          <t>2023</t>
        </is>
      </c>
      <c r="G166" s="2" t="inlineStr">
        <is>
          <t>about 1,291 acres of the ranch under state easement</t>
        </is>
      </c>
      <c r="H166" s="2" t="inlineStr">
        <is>
          <t>Support</t>
        </is>
      </c>
      <c r="I166" s="2" t="inlineStr">
        <is>
          <t>The Ridge</t>
        </is>
      </c>
      <c r="J166" s="2" t="inlineStr">
        <is>
          <t>The Ridge</t>
        </is>
      </c>
    </row>
    <row r="167">
      <c r="A167" s="2" t="inlineStr">
        <is>
          <t>Florida Department of Environmental Protection</t>
        </is>
      </c>
      <c r="B167" s="2" t="inlineStr">
        <is>
          <t>fdep</t>
        </is>
      </c>
      <c r="C167" s="2" t="inlineStr">
        <is>
          <t>program, permit or lease over</t>
        </is>
      </c>
      <c r="D167" s="2" t="inlineStr">
        <is>
          <t>Blue Head Ranch conservation easement</t>
        </is>
      </c>
      <c r="E167" s="2" t="inlineStr">
        <is>
          <t>blueheadeasement</t>
        </is>
      </c>
      <c r="F167" s="2" t="inlineStr">
        <is>
          <t>2023</t>
        </is>
      </c>
      <c r="G167" s="2" t="inlineStr">
        <is>
          <t>the 14 March 2023 approval within a 46.6 million dollar five property item</t>
        </is>
      </c>
      <c r="H167" s="2" t="inlineStr">
        <is>
          <t>Programs, permits, events and collaboration</t>
        </is>
      </c>
      <c r="I167" s="2" t="inlineStr">
        <is>
          <t>Outside the Heartland</t>
        </is>
      </c>
      <c r="J167" s="2" t="inlineStr">
        <is>
          <t>The Ridge</t>
        </is>
      </c>
    </row>
    <row r="168">
      <c r="A168" s="2" t="inlineStr">
        <is>
          <t>Parker Brothers Ranch</t>
        </is>
      </c>
      <c r="B168" s="2" t="inlineStr">
        <is>
          <t>parkerbros</t>
        </is>
      </c>
      <c r="C168" s="2" t="inlineStr">
        <is>
          <t>became</t>
        </is>
      </c>
      <c r="D168" s="2" t="inlineStr">
        <is>
          <t>Bright Hour Ranch</t>
        </is>
      </c>
      <c r="E168" s="2" t="inlineStr">
        <is>
          <t>brighthour</t>
        </is>
      </c>
      <c r="F168" s="2" t="inlineStr">
        <is>
          <t>1858 to 1963</t>
        </is>
      </c>
      <c r="G168" s="2" t="inlineStr">
        <is>
          <t>the sale to Calvin Houghland renames the ranch; roughly 80,000 acres continue</t>
        </is>
      </c>
      <c r="H168" s="2" t="inlineStr">
        <is>
          <t>Location and lineage</t>
        </is>
      </c>
      <c r="I168" s="2" t="inlineStr">
        <is>
          <t>Peace River valley</t>
        </is>
      </c>
      <c r="J168" s="2" t="inlineStr">
        <is>
          <t>Peace River valley</t>
        </is>
      </c>
    </row>
    <row r="169">
      <c r="A169" s="2" t="inlineStr">
        <is>
          <t>Parker Brothers Ranch</t>
        </is>
      </c>
      <c r="B169" s="2" t="inlineStr">
        <is>
          <t>parkerbros</t>
        </is>
      </c>
      <c r="C169" s="2" t="inlineStr">
        <is>
          <t>founded</t>
        </is>
      </c>
      <c r="D169" s="2" t="inlineStr">
        <is>
          <t>Arcadia All-Florida Championship Rodeo</t>
        </is>
      </c>
      <c r="E169" s="2" t="inlineStr">
        <is>
          <t>rodeo</t>
        </is>
      </c>
      <c r="F169" s="2" t="inlineStr">
        <is>
          <t>1928</t>
        </is>
      </c>
      <c r="G169" s="2" t="inlineStr">
        <is>
          <t>the ranch family and their Browning managers create the event</t>
        </is>
      </c>
      <c r="H169" s="2" t="inlineStr">
        <is>
          <t>Location and lineage</t>
        </is>
      </c>
      <c r="I169" s="2" t="inlineStr">
        <is>
          <t>Peace River valley</t>
        </is>
      </c>
      <c r="J169" s="2" t="inlineStr">
        <is>
          <t>Peace River valley</t>
        </is>
      </c>
    </row>
    <row r="170">
      <c r="A170" s="2" t="inlineStr">
        <is>
          <t>Open range era and the 1949 fence law</t>
        </is>
      </c>
      <c r="B170" s="2" t="inlineStr">
        <is>
          <t>openrange</t>
        </is>
      </c>
      <c r="C170" s="2" t="inlineStr">
        <is>
          <t>supported</t>
        </is>
      </c>
      <c r="D170" s="2" t="inlineStr">
        <is>
          <t>Parker Brothers Ranch</t>
        </is>
      </c>
      <c r="E170" s="2" t="inlineStr">
        <is>
          <t>parkerbros</t>
        </is>
      </c>
      <c r="F170" s="2" t="inlineStr">
        <is>
          <t>1916</t>
        </is>
      </c>
      <c r="G170" s="2" t="inlineStr">
        <is>
          <t>the brothers sell about 35,000 head as the open range closes</t>
        </is>
      </c>
      <c r="H170" s="2" t="inlineStr">
        <is>
          <t>Support</t>
        </is>
      </c>
      <c r="I170" s="2" t="inlineStr">
        <is>
          <t>Outside the Heartland</t>
        </is>
      </c>
      <c r="J170" s="2" t="inlineStr">
        <is>
          <t>Peace River valley</t>
        </is>
      </c>
    </row>
    <row r="171">
      <c r="A171" s="2" t="inlineStr">
        <is>
          <t>Open range era and the 1949 fence law</t>
        </is>
      </c>
      <c r="B171" s="2" t="inlineStr">
        <is>
          <t>openrange</t>
        </is>
      </c>
      <c r="C171" s="2" t="inlineStr">
        <is>
          <t>supported</t>
        </is>
      </c>
      <c r="D171" s="2" t="inlineStr">
        <is>
          <t>Adams Ranch</t>
        </is>
      </c>
      <c r="E171" s="2" t="inlineStr">
        <is>
          <t>adamsranch</t>
        </is>
      </c>
      <c r="F171" s="2" t="inlineStr">
        <is>
          <t>1947 onward</t>
        </is>
      </c>
      <c r="G171" s="2" t="inlineStr">
        <is>
          <t>the Braford breed is developed for the fenced pasture era</t>
        </is>
      </c>
      <c r="H171" s="2" t="inlineStr">
        <is>
          <t>Support</t>
        </is>
      </c>
      <c r="I171" s="2" t="inlineStr">
        <is>
          <t>Outside the Heartland</t>
        </is>
      </c>
      <c r="J171" s="2" t="inlineStr">
        <is>
          <t>Okeechobee</t>
        </is>
      </c>
    </row>
    <row r="172">
      <c r="A172" s="2" t="inlineStr">
        <is>
          <t>Open range era and the 1949 fence law</t>
        </is>
      </c>
      <c r="B172" s="2" t="inlineStr">
        <is>
          <t>openrange</t>
        </is>
      </c>
      <c r="C172" s="2" t="inlineStr">
        <is>
          <t>collaboration</t>
        </is>
      </c>
      <c r="D172" s="2" t="inlineStr">
        <is>
          <t>UF/IFAS Range Cattle Research and Education Center</t>
        </is>
      </c>
      <c r="E172" s="2" t="inlineStr">
        <is>
          <t>rcrec</t>
        </is>
      </c>
      <c r="F172" s="2" t="inlineStr">
        <is>
          <t>1941 onward</t>
        </is>
      </c>
      <c r="G172" s="2" t="inlineStr">
        <is>
          <t>the station is the research base of the improved pasture era</t>
        </is>
      </c>
      <c r="H172" s="2" t="inlineStr">
        <is>
          <t>Programs, permits, events and collaboration</t>
        </is>
      </c>
      <c r="I172" s="2" t="inlineStr">
        <is>
          <t>Outside the Heartland</t>
        </is>
      </c>
      <c r="J172" s="2" t="inlineStr">
        <is>
          <t>Peace River valley</t>
        </is>
      </c>
    </row>
    <row r="173">
      <c r="A173" s="2" t="inlineStr">
        <is>
          <t>South Florida Water Management District</t>
        </is>
      </c>
      <c r="B173" s="2" t="inlineStr">
        <is>
          <t>sfwmd</t>
        </is>
      </c>
      <c r="C173" s="2" t="inlineStr">
        <is>
          <t>program, permit or lease over</t>
        </is>
      </c>
      <c r="D173" s="2" t="inlineStr">
        <is>
          <t>Bright Hour Ranch</t>
        </is>
      </c>
      <c r="E173" s="2" t="inlineStr">
        <is>
          <t>brighthour</t>
        </is>
      </c>
      <c r="F173" s="2" t="inlineStr">
        <is>
          <t>1998 onward</t>
        </is>
      </c>
      <c r="G173" s="2" t="inlineStr">
        <is>
          <t>the Bright Hour Watershed conservation easement</t>
        </is>
      </c>
      <c r="H173" s="2" t="inlineStr">
        <is>
          <t>Programs, permits, events and collaboration</t>
        </is>
      </c>
      <c r="I173" s="2" t="inlineStr">
        <is>
          <t>Outside the Heartland</t>
        </is>
      </c>
      <c r="J173" s="2" t="inlineStr">
        <is>
          <t>Peace River valley</t>
        </is>
      </c>
    </row>
    <row r="174">
      <c r="A174" s="2" t="inlineStr">
        <is>
          <t>Bright Hour Ranch</t>
        </is>
      </c>
      <c r="B174" s="2" t="inlineStr">
        <is>
          <t>brighthour</t>
        </is>
      </c>
      <c r="C174" s="2" t="inlineStr">
        <is>
          <t>collaboration</t>
        </is>
      </c>
      <c r="D174" s="2" t="inlineStr">
        <is>
          <t>Blue Head Ranch</t>
        </is>
      </c>
      <c r="E174" s="2" t="inlineStr">
        <is>
          <t>bluehead</t>
        </is>
      </c>
      <c r="F174" s="2" t="inlineStr">
        <is>
          <t>ongoing</t>
        </is>
      </c>
      <c r="G174" s="2" t="inlineStr">
        <is>
          <t>Florida Forever corridor anchors east and west of the prairie</t>
        </is>
      </c>
      <c r="H174" s="2" t="inlineStr">
        <is>
          <t>Programs, permits, events and collaboration</t>
        </is>
      </c>
      <c r="I174" s="2" t="inlineStr">
        <is>
          <t>Peace River valley</t>
        </is>
      </c>
      <c r="J174" s="2" t="inlineStr">
        <is>
          <t>The Ridge</t>
        </is>
      </c>
    </row>
    <row r="175">
      <c r="A175" s="2" t="inlineStr">
        <is>
          <t>Doyle E. Carlton Jr</t>
        </is>
      </c>
      <c r="B175" s="2" t="inlineStr">
        <is>
          <t>carltonjr</t>
        </is>
      </c>
      <c r="C175" s="2" t="inlineStr">
        <is>
          <t>founded</t>
        </is>
      </c>
      <c r="D175" s="2" t="inlineStr">
        <is>
          <t>Roman III Ranches</t>
        </is>
      </c>
      <c r="E175" s="2" t="inlineStr">
        <is>
          <t>roman3</t>
        </is>
      </c>
      <c r="F175" s="2" t="inlineStr">
        <is>
          <t>1957</t>
        </is>
      </c>
      <c r="G175" s="2" t="inlineStr">
        <is>
          <t>designs the Roman III brand, as reported</t>
        </is>
      </c>
      <c r="H175" s="2" t="inlineStr">
        <is>
          <t>Location and lineage</t>
        </is>
      </c>
      <c r="I175" s="2" t="inlineStr">
        <is>
          <t>Peace River valley</t>
        </is>
      </c>
      <c r="J175" s="2" t="inlineStr">
        <is>
          <t>Peace River valley</t>
        </is>
      </c>
    </row>
    <row r="176">
      <c r="A176" s="2" t="inlineStr">
        <is>
          <t>Doyle E. Carlton</t>
        </is>
      </c>
      <c r="B176" s="2" t="inlineStr">
        <is>
          <t>carltongov</t>
        </is>
      </c>
      <c r="C176" s="2" t="inlineStr">
        <is>
          <t>became</t>
        </is>
      </c>
      <c r="D176" s="2" t="inlineStr">
        <is>
          <t>Roman III Ranches</t>
        </is>
      </c>
      <c r="E176" s="2" t="inlineStr">
        <is>
          <t>roman3</t>
        </is>
      </c>
      <c r="F176" s="2" t="inlineStr">
        <is>
          <t>family line</t>
        </is>
      </c>
      <c r="G176" s="2" t="inlineStr">
        <is>
          <t>the governor's Wauchula ranching family continues in the operation</t>
        </is>
      </c>
      <c r="H176" s="2" t="inlineStr">
        <is>
          <t>Location and lineage</t>
        </is>
      </c>
      <c r="I176" s="2" t="inlineStr">
        <is>
          <t>Peace River valley</t>
        </is>
      </c>
      <c r="J176" s="2" t="inlineStr">
        <is>
          <t>Peace River valley</t>
        </is>
      </c>
    </row>
    <row r="177">
      <c r="A177" s="2" t="inlineStr">
        <is>
          <t>Doyle E. Carlton</t>
        </is>
      </c>
      <c r="B177" s="2" t="inlineStr">
        <is>
          <t>carltongov</t>
        </is>
      </c>
      <c r="C177" s="2" t="inlineStr">
        <is>
          <t>unit or member of</t>
        </is>
      </c>
      <c r="D177" s="2" t="inlineStr">
        <is>
          <t>Wauchula</t>
        </is>
      </c>
      <c r="E177" s="2" t="inlineStr">
        <is>
          <t>wauchula</t>
        </is>
      </c>
      <c r="F177" s="2" t="inlineStr">
        <is>
          <t>1929 to 1933</t>
        </is>
      </c>
      <c r="G177" s="2" t="inlineStr">
        <is>
          <t>born in the town in 1885; governor of Florida through the Depression's opening years</t>
        </is>
      </c>
      <c r="H177" s="2" t="inlineStr">
        <is>
          <t>Location and lineage</t>
        </is>
      </c>
      <c r="I177" s="2" t="inlineStr">
        <is>
          <t>Peace River valley</t>
        </is>
      </c>
      <c r="J177" s="2" t="inlineStr">
        <is>
          <t>Peace River valley</t>
        </is>
      </c>
    </row>
    <row r="178">
      <c r="A178" s="2" t="inlineStr">
        <is>
          <t>Doyle Carlton III</t>
        </is>
      </c>
      <c r="B178" s="2" t="inlineStr">
        <is>
          <t>carlton3</t>
        </is>
      </c>
      <c r="C178" s="2" t="inlineStr">
        <is>
          <t>unit or member of</t>
        </is>
      </c>
      <c r="D178" s="2" t="inlineStr">
        <is>
          <t>Roman III Ranches</t>
        </is>
      </c>
      <c r="E178" s="2" t="inlineStr">
        <is>
          <t>roman3</t>
        </is>
      </c>
      <c r="F178" s="2" t="inlineStr">
        <is>
          <t>to present</t>
        </is>
      </c>
      <c r="G178" s="2" t="inlineStr">
        <is>
          <t>the third generation, with Horse Creek Ranch held about 60 years</t>
        </is>
      </c>
      <c r="H178" s="2" t="inlineStr">
        <is>
          <t>Location and lineage</t>
        </is>
      </c>
      <c r="I178" s="2" t="inlineStr">
        <is>
          <t>Peace River valley</t>
        </is>
      </c>
      <c r="J178" s="2" t="inlineStr">
        <is>
          <t>Peace River valley</t>
        </is>
      </c>
    </row>
    <row r="179">
      <c r="A179" s="2" t="inlineStr">
        <is>
          <t>Roman III Ranches</t>
        </is>
      </c>
      <c r="B179" s="2" t="inlineStr">
        <is>
          <t>roman3</t>
        </is>
      </c>
      <c r="C179" s="2" t="inlineStr">
        <is>
          <t>unit or member of</t>
        </is>
      </c>
      <c r="D179" s="2" t="inlineStr">
        <is>
          <t>Florida Cattlemen's Association</t>
        </is>
      </c>
      <c r="E179" s="2" t="inlineStr">
        <is>
          <t>fca</t>
        </is>
      </c>
      <c r="F179" s="2" t="inlineStr">
        <is>
          <t>ongoing</t>
        </is>
      </c>
      <c r="G179" s="2" t="inlineStr">
        <is>
          <t>ranked 12th by head count among about 5,000 Florida ranches, as reported via the association</t>
        </is>
      </c>
      <c r="H179" s="2" t="inlineStr">
        <is>
          <t>Location and lineage</t>
        </is>
      </c>
      <c r="I179" s="2" t="inlineStr">
        <is>
          <t>Peace River valley</t>
        </is>
      </c>
      <c r="J179" s="2" t="inlineStr">
        <is>
          <t>Outside the Heartland</t>
        </is>
      </c>
    </row>
    <row r="180">
      <c r="A180" s="2" t="inlineStr">
        <is>
          <t>Roman III Ranches</t>
        </is>
      </c>
      <c r="B180" s="2" t="inlineStr">
        <is>
          <t>roman3</t>
        </is>
      </c>
      <c r="C180" s="2" t="inlineStr">
        <is>
          <t>tied venture or seat</t>
        </is>
      </c>
      <c r="D180" s="2" t="inlineStr">
        <is>
          <t>Wauchula</t>
        </is>
      </c>
      <c r="E180" s="2" t="inlineStr">
        <is>
          <t>wauchula</t>
        </is>
      </c>
      <c r="F180" s="2" t="inlineStr">
        <is>
          <t>1957 to present</t>
        </is>
      </c>
      <c r="G180" s="2" t="inlineStr">
        <is>
          <t>the family seat</t>
        </is>
      </c>
      <c r="H180" s="2" t="inlineStr">
        <is>
          <t>Location and lineage</t>
        </is>
      </c>
      <c r="I180" s="2" t="inlineStr">
        <is>
          <t>Peace River valley</t>
        </is>
      </c>
      <c r="J180" s="2" t="inlineStr">
        <is>
          <t>Peace River valley</t>
        </is>
      </c>
    </row>
    <row r="181">
      <c r="A181" s="2" t="inlineStr">
        <is>
          <t>Wes Williamson</t>
        </is>
      </c>
      <c r="B181" s="2" t="inlineStr">
        <is>
          <t>weswilliamson</t>
        </is>
      </c>
      <c r="C181" s="2" t="inlineStr">
        <is>
          <t>unit or member of</t>
        </is>
      </c>
      <c r="D181" s="2" t="inlineStr">
        <is>
          <t>Williamson Cattle Company</t>
        </is>
      </c>
      <c r="E181" s="2" t="inlineStr">
        <is>
          <t>williamson</t>
        </is>
      </c>
      <c r="F181" s="2" t="inlineStr">
        <is>
          <t>to present</t>
        </is>
      </c>
      <c r="G181" s="2" t="inlineStr">
        <is>
          <t>a principal of the family company</t>
        </is>
      </c>
      <c r="H181" s="2" t="inlineStr">
        <is>
          <t>Location and lineage</t>
        </is>
      </c>
      <c r="I181" s="2" t="inlineStr">
        <is>
          <t>Okeechobee</t>
        </is>
      </c>
      <c r="J181" s="2" t="inlineStr">
        <is>
          <t>Okeechobee</t>
        </is>
      </c>
    </row>
    <row r="182">
      <c r="A182" s="2" t="inlineStr">
        <is>
          <t>Wes Williamson</t>
        </is>
      </c>
      <c r="B182" s="2" t="inlineStr">
        <is>
          <t>weswilliamson</t>
        </is>
      </c>
      <c r="C182" s="2" t="inlineStr">
        <is>
          <t>unit or member of</t>
        </is>
      </c>
      <c r="D182" s="2" t="inlineStr">
        <is>
          <t>Florida Cattlemen's Association</t>
        </is>
      </c>
      <c r="E182" s="2" t="inlineStr">
        <is>
          <t>fca</t>
        </is>
      </c>
      <c r="F182" s="2" t="inlineStr">
        <is>
          <t>2013</t>
        </is>
      </c>
      <c r="G182" s="2" t="inlineStr">
        <is>
          <t>serves as association president</t>
        </is>
      </c>
      <c r="H182" s="2" t="inlineStr">
        <is>
          <t>Location and lineage</t>
        </is>
      </c>
      <c r="I182" s="2" t="inlineStr">
        <is>
          <t>Okeechobee</t>
        </is>
      </c>
      <c r="J182" s="2" t="inlineStr">
        <is>
          <t>Outside the Heartland</t>
        </is>
      </c>
    </row>
    <row r="183">
      <c r="A183" s="2" t="inlineStr">
        <is>
          <t>Williamson Cattle Company</t>
        </is>
      </c>
      <c r="B183" s="2" t="inlineStr">
        <is>
          <t>williamson</t>
        </is>
      </c>
      <c r="C183" s="2" t="inlineStr">
        <is>
          <t>unit or member of</t>
        </is>
      </c>
      <c r="D183" s="2" t="inlineStr">
        <is>
          <t>Florida Cattlemen's Association</t>
        </is>
      </c>
      <c r="E183" s="2" t="inlineStr">
        <is>
          <t>fca</t>
        </is>
      </c>
      <c r="F183" s="2" t="inlineStr">
        <is>
          <t>2013</t>
        </is>
      </c>
      <c r="G183" s="2" t="inlineStr">
        <is>
          <t>the ranch's turn in a Heartland presidency</t>
        </is>
      </c>
      <c r="H183" s="2" t="inlineStr">
        <is>
          <t>Location and lineage</t>
        </is>
      </c>
      <c r="I183" s="2" t="inlineStr">
        <is>
          <t>Okeechobee</t>
        </is>
      </c>
      <c r="J183" s="2" t="inlineStr">
        <is>
          <t>Outside the Heartland</t>
        </is>
      </c>
    </row>
    <row r="184">
      <c r="A184" s="2" t="inlineStr">
        <is>
          <t>Pete Clemons</t>
        </is>
      </c>
      <c r="B184" s="2" t="inlineStr">
        <is>
          <t>peteclemons</t>
        </is>
      </c>
      <c r="C184" s="2" t="inlineStr">
        <is>
          <t>unit or member of</t>
        </is>
      </c>
      <c r="D184" s="2" t="inlineStr">
        <is>
          <t>Okeechobee Livestock Market</t>
        </is>
      </c>
      <c r="E184" s="2" t="inlineStr">
        <is>
          <t>okeelivestock</t>
        </is>
      </c>
      <c r="F184" s="2" t="inlineStr">
        <is>
          <t>1961 to 1989</t>
        </is>
      </c>
      <c r="G184" s="2" t="inlineStr">
        <is>
          <t>buys and modernizes the market; his sons take over in 1989</t>
        </is>
      </c>
      <c r="H184" s="2" t="inlineStr">
        <is>
          <t>Location and lineage</t>
        </is>
      </c>
      <c r="I184" s="2" t="inlineStr">
        <is>
          <t>Okeechobee</t>
        </is>
      </c>
      <c r="J184" s="2" t="inlineStr">
        <is>
          <t>Okeechobee</t>
        </is>
      </c>
    </row>
    <row r="185">
      <c r="A185" s="2" t="inlineStr">
        <is>
          <t>Florida Department of Agriculture and Consumer Services</t>
        </is>
      </c>
      <c r="B185" s="2" t="inlineStr">
        <is>
          <t>fdacs</t>
        </is>
      </c>
      <c r="C185" s="2" t="inlineStr">
        <is>
          <t>program, permit or lease over</t>
        </is>
      </c>
      <c r="D185" s="2" t="inlineStr">
        <is>
          <t>Okeechobee Livestock Market</t>
        </is>
      </c>
      <c r="E185" s="2" t="inlineStr">
        <is>
          <t>okeelivestock</t>
        </is>
      </c>
      <c r="F185" s="2" t="inlineStr">
        <is>
          <t>ongoing</t>
        </is>
      </c>
      <c r="G185" s="2" t="inlineStr">
        <is>
          <t>listed among the state's livestock markets</t>
        </is>
      </c>
      <c r="H185" s="2" t="inlineStr">
        <is>
          <t>Programs, permits, events and collaboration</t>
        </is>
      </c>
      <c r="I185" s="2" t="inlineStr">
        <is>
          <t>Outside the Heartland</t>
        </is>
      </c>
      <c r="J185" s="2" t="inlineStr">
        <is>
          <t>Okeechobee</t>
        </is>
      </c>
    </row>
    <row r="186">
      <c r="A186" s="2" t="inlineStr">
        <is>
          <t>Okeechobee Livestock Market</t>
        </is>
      </c>
      <c r="B186" s="2" t="inlineStr">
        <is>
          <t>okeelivestock</t>
        </is>
      </c>
      <c r="C186" s="2" t="inlineStr">
        <is>
          <t>tied venture or seat</t>
        </is>
      </c>
      <c r="D186" s="2" t="inlineStr">
        <is>
          <t>Okeechobee</t>
        </is>
      </c>
      <c r="E186" s="2" t="inlineStr">
        <is>
          <t>okeechobeetown</t>
        </is>
      </c>
      <c r="F186" s="2" t="inlineStr">
        <is>
          <t>1948 to present</t>
        </is>
      </c>
      <c r="G186" s="2" t="inlineStr">
        <is>
          <t>the auction barn beside the railroad</t>
        </is>
      </c>
      <c r="H186" s="2" t="inlineStr">
        <is>
          <t>Location and lineage</t>
        </is>
      </c>
      <c r="I186" s="2" t="inlineStr">
        <is>
          <t>Okeechobee</t>
        </is>
      </c>
      <c r="J186" s="2" t="inlineStr">
        <is>
          <t>Okeechobee</t>
        </is>
      </c>
    </row>
    <row r="187">
      <c r="A187" s="2" t="inlineStr">
        <is>
          <t>Charlie Micco</t>
        </is>
      </c>
      <c r="B187" s="2" t="inlineStr">
        <is>
          <t>charliemicco</t>
        </is>
      </c>
      <c r="C187" s="2" t="inlineStr">
        <is>
          <t>unit or member of</t>
        </is>
      </c>
      <c r="D187" s="2" t="inlineStr">
        <is>
          <t>Seminole Tribe Brighton cattle program</t>
        </is>
      </c>
      <c r="E187" s="2" t="inlineStr">
        <is>
          <t>seminolecattle</t>
        </is>
      </c>
      <c r="F187" s="2" t="inlineStr">
        <is>
          <t>1936 onward</t>
        </is>
      </c>
      <c r="G187" s="2" t="inlineStr">
        <is>
          <t>first elected cattle trustee and first cattle foreman</t>
        </is>
      </c>
      <c r="H187" s="2" t="inlineStr">
        <is>
          <t>Location and lineage</t>
        </is>
      </c>
      <c r="I187" s="2" t="inlineStr">
        <is>
          <t>The Glades</t>
        </is>
      </c>
      <c r="J187" s="2" t="inlineStr">
        <is>
          <t>The Glades</t>
        </is>
      </c>
    </row>
    <row r="188">
      <c r="A188" s="2" t="inlineStr">
        <is>
          <t>Seminole Tribe Brighton cattle program</t>
        </is>
      </c>
      <c r="B188" s="2" t="inlineStr">
        <is>
          <t>seminolecattle</t>
        </is>
      </c>
      <c r="C188" s="2" t="inlineStr">
        <is>
          <t>unit or member of</t>
        </is>
      </c>
      <c r="D188" s="2" t="inlineStr">
        <is>
          <t>Florida Cattlemen's Association</t>
        </is>
      </c>
      <c r="E188" s="2" t="inlineStr">
        <is>
          <t>fca</t>
        </is>
      </c>
      <c r="F188" s="2" t="inlineStr">
        <is>
          <t>2018</t>
        </is>
      </c>
      <c r="G188" s="2" t="inlineStr">
        <is>
          <t>Alex Johns of the Tribe serves as association president</t>
        </is>
      </c>
      <c r="H188" s="2" t="inlineStr">
        <is>
          <t>Location and lineage</t>
        </is>
      </c>
      <c r="I188" s="2" t="inlineStr">
        <is>
          <t>The Glades</t>
        </is>
      </c>
      <c r="J188" s="2" t="inlineStr">
        <is>
          <t>Outside the Heartland</t>
        </is>
      </c>
    </row>
    <row r="189">
      <c r="A189" s="2" t="inlineStr">
        <is>
          <t>Adams Ranch</t>
        </is>
      </c>
      <c r="B189" s="2" t="inlineStr">
        <is>
          <t>adamsranch</t>
        </is>
      </c>
      <c r="C189" s="2" t="inlineStr">
        <is>
          <t>tied venture or seat</t>
        </is>
      </c>
      <c r="D189" s="2" t="inlineStr">
        <is>
          <t>Okeechobee</t>
        </is>
      </c>
      <c r="E189" s="2" t="inlineStr">
        <is>
          <t>okeechobeetown</t>
        </is>
      </c>
      <c r="F189" s="2" t="inlineStr">
        <is>
          <t>1937 to present</t>
        </is>
      </c>
      <c r="G189" s="2" t="inlineStr">
        <is>
          <t>ranch land reaches into the county</t>
        </is>
      </c>
      <c r="H189" s="2" t="inlineStr">
        <is>
          <t>Location and lineage</t>
        </is>
      </c>
      <c r="I189" s="2" t="inlineStr">
        <is>
          <t>Okeechobee</t>
        </is>
      </c>
      <c r="J189" s="2" t="inlineStr">
        <is>
          <t>Okeechobee</t>
        </is>
      </c>
    </row>
    <row r="190">
      <c r="A190" s="2" t="inlineStr">
        <is>
          <t>Florida Cattlemen's Association</t>
        </is>
      </c>
      <c r="B190" s="2" t="inlineStr">
        <is>
          <t>fca</t>
        </is>
      </c>
      <c r="C190" s="2" t="inlineStr">
        <is>
          <t>supported</t>
        </is>
      </c>
      <c r="D190" s="2" t="inlineStr">
        <is>
          <t>UF/IFAS Range Cattle Research and Education Center</t>
        </is>
      </c>
      <c r="E190" s="2" t="inlineStr">
        <is>
          <t>rcrec</t>
        </is>
      </c>
      <c r="F190" s="2" t="inlineStr">
        <is>
          <t>1941</t>
        </is>
      </c>
      <c r="G190" s="2" t="inlineStr">
        <is>
          <t>cattlemen back the station's establishment</t>
        </is>
      </c>
      <c r="H190" s="2" t="inlineStr">
        <is>
          <t>Support</t>
        </is>
      </c>
      <c r="I190" s="2" t="inlineStr">
        <is>
          <t>Outside the Heartland</t>
        </is>
      </c>
      <c r="J190" s="2" t="inlineStr">
        <is>
          <t>Peace River valley</t>
        </is>
      </c>
    </row>
    <row r="191">
      <c r="A191" s="2" t="inlineStr">
        <is>
          <t>UF/IFAS Range Cattle Research and Education Center</t>
        </is>
      </c>
      <c r="B191" s="2" t="inlineStr">
        <is>
          <t>rcrec</t>
        </is>
      </c>
      <c r="C191" s="2" t="inlineStr">
        <is>
          <t>collaboration</t>
        </is>
      </c>
      <c r="D191" s="2" t="inlineStr">
        <is>
          <t>UF/IFAS Extension in the Heartland counties</t>
        </is>
      </c>
      <c r="E191" s="2" t="inlineStr">
        <is>
          <t>extension</t>
        </is>
      </c>
      <c r="F191" s="2" t="inlineStr">
        <is>
          <t>ongoing</t>
        </is>
      </c>
      <c r="G191" s="2" t="inlineStr">
        <is>
          <t>extension carries the station's research to the region's ranches</t>
        </is>
      </c>
      <c r="H191" s="2" t="inlineStr">
        <is>
          <t>Programs, permits, events and collaboration</t>
        </is>
      </c>
      <c r="I191" s="2" t="inlineStr">
        <is>
          <t>Peace River valley</t>
        </is>
      </c>
      <c r="J191" s="2" t="inlineStr">
        <is>
          <t>Okeechobee</t>
        </is>
      </c>
    </row>
    <row r="192">
      <c r="A192" s="2" t="inlineStr">
        <is>
          <t>Punta Rassa cattle trade</t>
        </is>
      </c>
      <c r="B192" s="2" t="inlineStr">
        <is>
          <t>puntarassa</t>
        </is>
      </c>
      <c r="C192" s="2" t="inlineStr">
        <is>
          <t>grew into</t>
        </is>
      </c>
      <c r="D192" s="2" t="inlineStr">
        <is>
          <t>Florida Cracker Trail ride</t>
        </is>
      </c>
      <c r="E192" s="2" t="inlineStr">
        <is>
          <t>crackertrail</t>
        </is>
      </c>
      <c r="F192" s="2" t="inlineStr">
        <is>
          <t>by 2000</t>
        </is>
      </c>
      <c r="G192" s="2" t="inlineStr">
        <is>
          <t>the modern ride reenacts the drive corridor; the trail wins Community Millennium Trail designation on 20 November 2000</t>
        </is>
      </c>
      <c r="H192" s="2" t="inlineStr">
        <is>
          <t>Location and lineage</t>
        </is>
      </c>
      <c r="I192" s="2" t="inlineStr">
        <is>
          <t>Outside the Heartland</t>
        </is>
      </c>
      <c r="J192" s="2" t="inlineStr">
        <is>
          <t>Peace River valley</t>
        </is>
      </c>
    </row>
    <row r="193">
      <c r="A193" s="2" t="inlineStr">
        <is>
          <t>Florida Cracker Trail ride</t>
        </is>
      </c>
      <c r="B193" s="2" t="inlineStr">
        <is>
          <t>crackertrail</t>
        </is>
      </c>
      <c r="C193" s="2" t="inlineStr">
        <is>
          <t>appears in</t>
        </is>
      </c>
      <c r="D193" s="2" t="inlineStr">
        <is>
          <t>Okeechobee</t>
        </is>
      </c>
      <c r="E193" s="2" t="inlineStr">
        <is>
          <t>okeechobeetown</t>
        </is>
      </c>
      <c r="F193" s="2" t="inlineStr">
        <is>
          <t>each February</t>
        </is>
      </c>
      <c r="G193" s="2" t="inlineStr">
        <is>
          <t>the ride passes through the county</t>
        </is>
      </c>
      <c r="H193" s="2" t="inlineStr">
        <is>
          <t>Programs, permits, events and collaboration</t>
        </is>
      </c>
      <c r="I193" s="2" t="inlineStr">
        <is>
          <t>Peace River valley</t>
        </is>
      </c>
      <c r="J193" s="2" t="inlineStr">
        <is>
          <t>Okeechobee</t>
        </is>
      </c>
    </row>
    <row r="194">
      <c r="A194" s="2" t="inlineStr">
        <is>
          <t>Florida Cracker Trail ride</t>
        </is>
      </c>
      <c r="B194" s="2" t="inlineStr">
        <is>
          <t>crackertrail</t>
        </is>
      </c>
      <c r="C194" s="2" t="inlineStr">
        <is>
          <t>appears in</t>
        </is>
      </c>
      <c r="D194" s="2" t="inlineStr">
        <is>
          <t>Zolfo Springs</t>
        </is>
      </c>
      <c r="E194" s="2" t="inlineStr">
        <is>
          <t>zolfosprings</t>
        </is>
      </c>
      <c r="F194" s="2" t="inlineStr">
        <is>
          <t>each February</t>
        </is>
      </c>
      <c r="G194" s="2" t="inlineStr">
        <is>
          <t>the Peace River crossing of the historic route</t>
        </is>
      </c>
      <c r="H194" s="2" t="inlineStr">
        <is>
          <t>Programs, permits, events and collaboration</t>
        </is>
      </c>
      <c r="I194" s="2" t="inlineStr">
        <is>
          <t>Peace River valley</t>
        </is>
      </c>
      <c r="J194" s="2" t="inlineStr">
        <is>
          <t>Peace River valley</t>
        </is>
      </c>
    </row>
    <row r="195">
      <c r="A195" s="2" t="inlineStr">
        <is>
          <t>John L. Hundley</t>
        </is>
      </c>
      <c r="B195" s="2" t="inlineStr">
        <is>
          <t>johnhundley</t>
        </is>
      </c>
      <c r="C195" s="2" t="inlineStr">
        <is>
          <t>founded</t>
        </is>
      </c>
      <c r="D195" s="2" t="inlineStr">
        <is>
          <t>Hundley Farms</t>
        </is>
      </c>
      <c r="E195" s="2" t="inlineStr">
        <is>
          <t>hundley</t>
        </is>
      </c>
      <c r="F195" s="2" t="inlineStr">
        <is>
          <t>1969</t>
        </is>
      </c>
      <c r="G195" s="2" t="inlineStr">
        <is>
          <t>founds the farm with his wife Patsy on 400 leased acres</t>
        </is>
      </c>
      <c r="H195" s="2" t="inlineStr">
        <is>
          <t>Location and lineage</t>
        </is>
      </c>
      <c r="I195" s="2" t="inlineStr">
        <is>
          <t>The Glades</t>
        </is>
      </c>
      <c r="J195" s="2" t="inlineStr">
        <is>
          <t>The Glades</t>
        </is>
      </c>
    </row>
    <row r="196">
      <c r="A196" s="2" t="inlineStr">
        <is>
          <t>John L. Hundley</t>
        </is>
      </c>
      <c r="B196" s="2" t="inlineStr">
        <is>
          <t>johnhundley</t>
        </is>
      </c>
      <c r="C196" s="2" t="inlineStr">
        <is>
          <t>unit or member of</t>
        </is>
      </c>
      <c r="D196" s="2" t="inlineStr">
        <is>
          <t>Sugar Cane Growers Cooperative of Florida</t>
        </is>
      </c>
      <c r="E196" s="2" t="inlineStr">
        <is>
          <t>scgc</t>
        </is>
      </c>
      <c r="F196" s="2" t="inlineStr">
        <is>
          <t>34 years</t>
        </is>
      </c>
      <c r="G196" s="2" t="inlineStr">
        <is>
          <t>board director, seven years as chairman</t>
        </is>
      </c>
      <c r="H196" s="2" t="inlineStr">
        <is>
          <t>Location and lineage</t>
        </is>
      </c>
      <c r="I196" s="2" t="inlineStr">
        <is>
          <t>The Glades</t>
        </is>
      </c>
      <c r="J196" s="2" t="inlineStr">
        <is>
          <t>The Glades</t>
        </is>
      </c>
    </row>
    <row r="197">
      <c r="A197" s="2" t="inlineStr">
        <is>
          <t>Hundley Farms</t>
        </is>
      </c>
      <c r="B197" s="2" t="inlineStr">
        <is>
          <t>hundley</t>
        </is>
      </c>
      <c r="C197" s="2" t="inlineStr">
        <is>
          <t>collaboration</t>
        </is>
      </c>
      <c r="D197" s="2" t="inlineStr">
        <is>
          <t>Pioneer Growers Cooperative</t>
        </is>
      </c>
      <c r="E197" s="2" t="inlineStr">
        <is>
          <t>pioneer</t>
        </is>
      </c>
      <c r="F197" s="2" t="inlineStr">
        <is>
          <t>2012</t>
        </is>
      </c>
      <c r="G197" s="2" t="inlineStr">
        <is>
          <t>facility expansion partnership</t>
        </is>
      </c>
      <c r="H197" s="2" t="inlineStr">
        <is>
          <t>Programs, permits, events and collaboration</t>
        </is>
      </c>
      <c r="I197" s="2" t="inlineStr">
        <is>
          <t>The Glades</t>
        </is>
      </c>
      <c r="J197" s="2" t="inlineStr">
        <is>
          <t>The Glades</t>
        </is>
      </c>
    </row>
    <row r="198">
      <c r="A198" s="2" t="inlineStr">
        <is>
          <t>Pioneer Growers Cooperative</t>
        </is>
      </c>
      <c r="B198" s="2" t="inlineStr">
        <is>
          <t>pioneer</t>
        </is>
      </c>
      <c r="C198" s="2" t="inlineStr">
        <is>
          <t>tied venture or seat</t>
        </is>
      </c>
      <c r="D198" s="2" t="inlineStr">
        <is>
          <t>Belle Glade</t>
        </is>
      </c>
      <c r="E198" s="2" t="inlineStr">
        <is>
          <t>belleglade</t>
        </is>
      </c>
      <c r="F198" s="2" t="inlineStr">
        <is>
          <t>1950 to present</t>
        </is>
      </c>
      <c r="G198" s="2" t="inlineStr">
        <is>
          <t>the sweet corn cooperative's town</t>
        </is>
      </c>
      <c r="H198" s="2" t="inlineStr">
        <is>
          <t>Location and lineage</t>
        </is>
      </c>
      <c r="I198" s="2" t="inlineStr">
        <is>
          <t>The Glades</t>
        </is>
      </c>
      <c r="J198" s="2" t="inlineStr">
        <is>
          <t>The Glades</t>
        </is>
      </c>
    </row>
    <row r="199">
      <c r="A199" s="2" t="inlineStr">
        <is>
          <t>Roth Farms</t>
        </is>
      </c>
      <c r="B199" s="2" t="inlineStr">
        <is>
          <t>roth</t>
        </is>
      </c>
      <c r="C199" s="2" t="inlineStr">
        <is>
          <t>unit or member of</t>
        </is>
      </c>
      <c r="D199" s="2" t="inlineStr">
        <is>
          <t>Sugar Cane Growers Cooperative of Florida</t>
        </is>
      </c>
      <c r="E199" s="2" t="inlineStr">
        <is>
          <t>scgc</t>
        </is>
      </c>
      <c r="F199" s="2" t="inlineStr">
        <is>
          <t>1960 to present</t>
        </is>
      </c>
      <c r="G199" s="2" t="inlineStr">
        <is>
          <t>founding member per the company history</t>
        </is>
      </c>
      <c r="H199" s="2" t="inlineStr">
        <is>
          <t>Location and lineage</t>
        </is>
      </c>
      <c r="I199" s="2" t="inlineStr">
        <is>
          <t>The Glades</t>
        </is>
      </c>
      <c r="J199" s="2" t="inlineStr">
        <is>
          <t>The Glades</t>
        </is>
      </c>
    </row>
    <row r="200">
      <c r="A200" s="2" t="inlineStr">
        <is>
          <t>Rick Roth</t>
        </is>
      </c>
      <c r="B200" s="2" t="inlineStr">
        <is>
          <t>rickroth</t>
        </is>
      </c>
      <c r="C200" s="2" t="inlineStr">
        <is>
          <t>unit or member of</t>
        </is>
      </c>
      <c r="D200" s="2" t="inlineStr">
        <is>
          <t>Roth Farms</t>
        </is>
      </c>
      <c r="E200" s="2" t="inlineStr">
        <is>
          <t>roth</t>
        </is>
      </c>
      <c r="F200" s="2" t="inlineStr">
        <is>
          <t>to present</t>
        </is>
      </c>
      <c r="G200" s="2" t="inlineStr">
        <is>
          <t>president; Florida Farmer of the Year 2020 to 2021</t>
        </is>
      </c>
      <c r="H200" s="2" t="inlineStr">
        <is>
          <t>Location and lineage</t>
        </is>
      </c>
      <c r="I200" s="2" t="inlineStr">
        <is>
          <t>The Glades</t>
        </is>
      </c>
      <c r="J200" s="2" t="inlineStr">
        <is>
          <t>The Glades</t>
        </is>
      </c>
    </row>
    <row r="201">
      <c r="A201" s="2" t="inlineStr">
        <is>
          <t>TKM Bengard Farms</t>
        </is>
      </c>
      <c r="B201" s="2" t="inlineStr">
        <is>
          <t>tkm</t>
        </is>
      </c>
      <c r="C201" s="2" t="inlineStr">
        <is>
          <t>tied venture or seat</t>
        </is>
      </c>
      <c r="D201" s="2" t="inlineStr">
        <is>
          <t>Belle Glade</t>
        </is>
      </c>
      <c r="E201" s="2" t="inlineStr">
        <is>
          <t>belleglade</t>
        </is>
      </c>
      <c r="F201" s="2" t="inlineStr">
        <is>
          <t>1996 to present</t>
        </is>
      </c>
      <c r="G201" s="2" t="inlineStr">
        <is>
          <t>the lettuce operation and its Cypress Cooling plant</t>
        </is>
      </c>
      <c r="H201" s="2" t="inlineStr">
        <is>
          <t>Location and lineage</t>
        </is>
      </c>
      <c r="I201" s="2" t="inlineStr">
        <is>
          <t>The Glades</t>
        </is>
      </c>
      <c r="J201" s="2" t="inlineStr">
        <is>
          <t>The Glades</t>
        </is>
      </c>
    </row>
    <row r="202">
      <c r="A202" s="2" t="inlineStr">
        <is>
          <t>Florida Farm Bureau and the county farm bureaus</t>
        </is>
      </c>
      <c r="B202" s="2" t="inlineStr">
        <is>
          <t>farmbureau</t>
        </is>
      </c>
      <c r="C202" s="2" t="inlineStr">
        <is>
          <t>program, permit or lease over</t>
        </is>
      </c>
      <c r="D202" s="2" t="inlineStr">
        <is>
          <t>C&amp;B Farms</t>
        </is>
      </c>
      <c r="E202" s="2" t="inlineStr">
        <is>
          <t>cbfarms</t>
        </is>
      </c>
      <c r="F202" s="2" t="inlineStr">
        <is>
          <t>2019</t>
        </is>
      </c>
      <c r="G202" s="2" t="inlineStr">
        <is>
          <t>This Farm CARES designation for documented stewardship</t>
        </is>
      </c>
      <c r="H202" s="2" t="inlineStr">
        <is>
          <t>Programs, permits, events and collaboration</t>
        </is>
      </c>
      <c r="I202" s="2" t="inlineStr">
        <is>
          <t>Outside the Heartland</t>
        </is>
      </c>
      <c r="J202" s="2" t="inlineStr">
        <is>
          <t>The Glades</t>
        </is>
      </c>
    </row>
    <row r="203">
      <c r="A203" s="2" t="inlineStr">
        <is>
          <t>Florida Farm Bureau and the county farm bureaus</t>
        </is>
      </c>
      <c r="B203" s="2" t="inlineStr">
        <is>
          <t>farmbureau</t>
        </is>
      </c>
      <c r="C203" s="2" t="inlineStr">
        <is>
          <t>program, permit or lease over</t>
        </is>
      </c>
      <c r="D203" s="2" t="inlineStr">
        <is>
          <t>Davie Dairy</t>
        </is>
      </c>
      <c r="E203" s="2" t="inlineStr">
        <is>
          <t>daviedairy</t>
        </is>
      </c>
      <c r="F203" s="2" t="inlineStr">
        <is>
          <t>ongoing</t>
        </is>
      </c>
      <c r="G203" s="2" t="inlineStr">
        <is>
          <t>This Farm CARES profiled farm</t>
        </is>
      </c>
      <c r="H203" s="2" t="inlineStr">
        <is>
          <t>Programs, permits, events and collaboration</t>
        </is>
      </c>
      <c r="I203" s="2" t="inlineStr">
        <is>
          <t>Outside the Heartland</t>
        </is>
      </c>
      <c r="J203" s="2" t="inlineStr">
        <is>
          <t>Okeechobee</t>
        </is>
      </c>
    </row>
    <row r="204">
      <c r="A204" s="2" t="inlineStr">
        <is>
          <t>Florida Farm Bureau and the county farm bureaus</t>
        </is>
      </c>
      <c r="B204" s="2" t="inlineStr">
        <is>
          <t>farmbureau</t>
        </is>
      </c>
      <c r="C204" s="2" t="inlineStr">
        <is>
          <t>program, permit or lease over</t>
        </is>
      </c>
      <c r="D204" s="2" t="inlineStr">
        <is>
          <t>Lykes Bros Inc</t>
        </is>
      </c>
      <c r="E204" s="2" t="inlineStr">
        <is>
          <t>lykes</t>
        </is>
      </c>
      <c r="F204" s="2" t="inlineStr">
        <is>
          <t>2018</t>
        </is>
      </c>
      <c r="G204" s="2" t="inlineStr">
        <is>
          <t>This Farm CARES designation</t>
        </is>
      </c>
      <c r="H204" s="2" t="inlineStr">
        <is>
          <t>Programs, permits, events and collaboration</t>
        </is>
      </c>
      <c r="I204" s="2" t="inlineStr">
        <is>
          <t>Outside the Heartland</t>
        </is>
      </c>
      <c r="J204" s="2" t="inlineStr">
        <is>
          <t>The Glades</t>
        </is>
      </c>
    </row>
    <row r="205">
      <c r="A205" s="2" t="inlineStr">
        <is>
          <t>Florida Farm Bureau and the county farm bureaus</t>
        </is>
      </c>
      <c r="B205" s="2" t="inlineStr">
        <is>
          <t>farmbureau</t>
        </is>
      </c>
      <c r="C205" s="2" t="inlineStr">
        <is>
          <t>program, permit or lease over</t>
        </is>
      </c>
      <c r="D205" s="2" t="inlineStr">
        <is>
          <t>Joshua Citrus Inc</t>
        </is>
      </c>
      <c r="E205" s="2" t="inlineStr">
        <is>
          <t>joshuacitrus</t>
        </is>
      </c>
      <c r="F205" s="2" t="inlineStr">
        <is>
          <t>2018</t>
        </is>
      </c>
      <c r="G205" s="2" t="inlineStr">
        <is>
          <t>This Farm CARES designation</t>
        </is>
      </c>
      <c r="H205" s="2" t="inlineStr">
        <is>
          <t>Programs, permits, events and collaboration</t>
        </is>
      </c>
      <c r="I205" s="2" t="inlineStr">
        <is>
          <t>Outside the Heartland</t>
        </is>
      </c>
      <c r="J205" s="2" t="inlineStr">
        <is>
          <t>Peace River valley</t>
        </is>
      </c>
    </row>
    <row r="206">
      <c r="A206" s="2" t="inlineStr">
        <is>
          <t>A. Duda &amp; Sons</t>
        </is>
      </c>
      <c r="B206" s="2" t="inlineStr">
        <is>
          <t>duda</t>
        </is>
      </c>
      <c r="C206" s="2" t="inlineStr">
        <is>
          <t>grew into</t>
        </is>
      </c>
      <c r="D206" s="2" t="inlineStr">
        <is>
          <t>Duda Sod</t>
        </is>
      </c>
      <c r="E206" s="2" t="inlineStr">
        <is>
          <t>dudasod</t>
        </is>
      </c>
      <c r="F206" s="2" t="inlineStr">
        <is>
          <t>1973</t>
        </is>
      </c>
      <c r="G206" s="2" t="inlineStr">
        <is>
          <t>the turfgrass division</t>
        </is>
      </c>
      <c r="H206" s="2" t="inlineStr">
        <is>
          <t>Location and lineage</t>
        </is>
      </c>
      <c r="I206" s="2" t="inlineStr">
        <is>
          <t>The Glades</t>
        </is>
      </c>
      <c r="J206" s="2" t="inlineStr">
        <is>
          <t>The Ridge</t>
        </is>
      </c>
    </row>
    <row r="207">
      <c r="A207" s="2" t="inlineStr">
        <is>
          <t>A. Duda &amp; Sons</t>
        </is>
      </c>
      <c r="B207" s="2" t="inlineStr">
        <is>
          <t>duda</t>
        </is>
      </c>
      <c r="C207" s="2" t="inlineStr">
        <is>
          <t>tied venture or seat</t>
        </is>
      </c>
      <c r="D207" s="2" t="inlineStr">
        <is>
          <t>LaBelle</t>
        </is>
      </c>
      <c r="E207" s="2" t="inlineStr">
        <is>
          <t>labelle</t>
        </is>
      </c>
      <c r="F207" s="2" t="inlineStr">
        <is>
          <t>1960s to present</t>
        </is>
      </c>
      <c r="G207" s="2" t="inlineStr">
        <is>
          <t>citrus purchased at LaBelle in the 1960s</t>
        </is>
      </c>
      <c r="H207" s="2" t="inlineStr">
        <is>
          <t>Location and lineage</t>
        </is>
      </c>
      <c r="I207" s="2" t="inlineStr">
        <is>
          <t>The Glades</t>
        </is>
      </c>
      <c r="J207" s="2" t="inlineStr">
        <is>
          <t>The Glades</t>
        </is>
      </c>
    </row>
    <row r="208">
      <c r="A208" s="2" t="inlineStr">
        <is>
          <t>A. Duda &amp; Sons</t>
        </is>
      </c>
      <c r="B208" s="2" t="inlineStr">
        <is>
          <t>duda</t>
        </is>
      </c>
      <c r="C208" s="2" t="inlineStr">
        <is>
          <t>tied venture or seat</t>
        </is>
      </c>
      <c r="D208" s="2" t="inlineStr">
        <is>
          <t>Belle Glade</t>
        </is>
      </c>
      <c r="E208" s="2" t="inlineStr">
        <is>
          <t>belleglade</t>
        </is>
      </c>
      <c r="F208" s="2" t="inlineStr">
        <is>
          <t>ongoing</t>
        </is>
      </c>
      <c r="G208" s="2" t="inlineStr">
        <is>
          <t>the produce and sod operation in the Glades</t>
        </is>
      </c>
      <c r="H208" s="2" t="inlineStr">
        <is>
          <t>Location and lineage</t>
        </is>
      </c>
      <c r="I208" s="2" t="inlineStr">
        <is>
          <t>The Glades</t>
        </is>
      </c>
      <c r="J208" s="2" t="inlineStr">
        <is>
          <t>The Glades</t>
        </is>
      </c>
    </row>
    <row r="209">
      <c r="A209" s="2" t="inlineStr">
        <is>
          <t>Duda Sod</t>
        </is>
      </c>
      <c r="B209" s="2" t="inlineStr">
        <is>
          <t>dudasod</t>
        </is>
      </c>
      <c r="C209" s="2" t="inlineStr">
        <is>
          <t>tied venture or seat</t>
        </is>
      </c>
      <c r="D209" s="2" t="inlineStr">
        <is>
          <t>Lake Placid</t>
        </is>
      </c>
      <c r="E209" s="2" t="inlineStr">
        <is>
          <t>lakeplacid</t>
        </is>
      </c>
      <c r="F209" s="2" t="inlineStr">
        <is>
          <t>ongoing</t>
        </is>
      </c>
      <c r="G209" s="2" t="inlineStr">
        <is>
          <t>the division's Ridge sod farm</t>
        </is>
      </c>
      <c r="H209" s="2" t="inlineStr">
        <is>
          <t>Location and lineage</t>
        </is>
      </c>
      <c r="I209" s="2" t="inlineStr">
        <is>
          <t>The Ridge</t>
        </is>
      </c>
      <c r="J209" s="2" t="inlineStr">
        <is>
          <t>The Ridge</t>
        </is>
      </c>
    </row>
    <row r="210">
      <c r="A210" s="2" t="inlineStr">
        <is>
          <t>Global Produce Sales</t>
        </is>
      </c>
      <c r="B210" s="2" t="inlineStr">
        <is>
          <t>globalproduce</t>
        </is>
      </c>
      <c r="C210" s="2" t="inlineStr">
        <is>
          <t>grew into</t>
        </is>
      </c>
      <c r="D210" s="2" t="inlineStr">
        <is>
          <t>Moore Haven Melons</t>
        </is>
      </c>
      <c r="E210" s="2" t="inlineStr">
        <is>
          <t>moorehavenmelons</t>
        </is>
      </c>
      <c r="F210" s="2" t="inlineStr">
        <is>
          <t>documented 2026</t>
        </is>
      </c>
      <c r="G210" s="2" t="inlineStr">
        <is>
          <t>the subsidiary established to grow watermelons in south Florida</t>
        </is>
      </c>
      <c r="H210" s="2" t="inlineStr">
        <is>
          <t>Location and lineage</t>
        </is>
      </c>
      <c r="I210" s="2" t="inlineStr">
        <is>
          <t>Outside the Heartland</t>
        </is>
      </c>
      <c r="J210" s="2" t="inlineStr">
        <is>
          <t>The Glades</t>
        </is>
      </c>
    </row>
    <row r="211">
      <c r="A211" s="2" t="inlineStr">
        <is>
          <t>Moore Haven Melons</t>
        </is>
      </c>
      <c r="B211" s="2" t="inlineStr">
        <is>
          <t>moorehavenmelons</t>
        </is>
      </c>
      <c r="C211" s="2" t="inlineStr">
        <is>
          <t>tied venture or seat</t>
        </is>
      </c>
      <c r="D211" s="2" t="inlineStr">
        <is>
          <t>Moore Haven</t>
        </is>
      </c>
      <c r="E211" s="2" t="inlineStr">
        <is>
          <t>moorehaven</t>
        </is>
      </c>
      <c r="F211" s="2" t="inlineStr">
        <is>
          <t>documented 2026</t>
        </is>
      </c>
      <c r="G211" s="2" t="inlineStr">
        <is>
          <t>the name places the growing operation at the county seat; the placement is graded Low</t>
        </is>
      </c>
      <c r="H211" s="2" t="inlineStr">
        <is>
          <t>Location and lineage</t>
        </is>
      </c>
      <c r="I211" s="2" t="inlineStr">
        <is>
          <t>The Glades</t>
        </is>
      </c>
      <c r="J211" s="2" t="inlineStr">
        <is>
          <t>The Glades</t>
        </is>
      </c>
    </row>
    <row r="212">
      <c r="A212" s="2" t="inlineStr">
        <is>
          <t>DeSoto Watermelon Association</t>
        </is>
      </c>
      <c r="B212" s="2" t="inlineStr">
        <is>
          <t>watermelonassoc</t>
        </is>
      </c>
      <c r="C212" s="2" t="inlineStr">
        <is>
          <t>tied venture or seat</t>
        </is>
      </c>
      <c r="D212" s="2" t="inlineStr">
        <is>
          <t>Arcadia</t>
        </is>
      </c>
      <c r="E212" s="2" t="inlineStr">
        <is>
          <t>arcadia</t>
        </is>
      </c>
      <c r="F212" s="2" t="inlineStr">
        <is>
          <t>ongoing</t>
        </is>
      </c>
      <c r="G212" s="2" t="inlineStr">
        <is>
          <t>the association's seat in the melon county</t>
        </is>
      </c>
      <c r="H212" s="2" t="inlineStr">
        <is>
          <t>Location and lineage</t>
        </is>
      </c>
      <c r="I212" s="2" t="inlineStr">
        <is>
          <t>Peace River valley</t>
        </is>
      </c>
      <c r="J212" s="2" t="inlineStr">
        <is>
          <t>Peace River valley</t>
        </is>
      </c>
    </row>
    <row r="213">
      <c r="A213" s="2" t="inlineStr">
        <is>
          <t>USDA and the National Agricultural Statistics Service</t>
        </is>
      </c>
      <c r="B213" s="2" t="inlineStr">
        <is>
          <t>usdanass</t>
        </is>
      </c>
      <c r="C213" s="2" t="inlineStr">
        <is>
          <t>supported</t>
        </is>
      </c>
      <c r="D213" s="2" t="inlineStr">
        <is>
          <t>DeSoto Watermelon Association</t>
        </is>
      </c>
      <c r="E213" s="2" t="inlineStr">
        <is>
          <t>watermelonassoc</t>
        </is>
      </c>
      <c r="F213" s="2" t="inlineStr">
        <is>
          <t>2022</t>
        </is>
      </c>
      <c r="G213" s="2" t="inlineStr">
        <is>
          <t>the Census records the 1,424 watermelon acres the parcel roll cannot see</t>
        </is>
      </c>
      <c r="H213" s="2" t="inlineStr">
        <is>
          <t>Support</t>
        </is>
      </c>
      <c r="I213" s="2" t="inlineStr">
        <is>
          <t>Outside Florida</t>
        </is>
      </c>
      <c r="J213" s="2" t="inlineStr">
        <is>
          <t>Peace River valley</t>
        </is>
      </c>
    </row>
    <row r="214">
      <c r="A214" s="2" t="inlineStr">
        <is>
          <t>C&amp;B Farms</t>
        </is>
      </c>
      <c r="B214" s="2" t="inlineStr">
        <is>
          <t>cbfarms</t>
        </is>
      </c>
      <c r="C214" s="2" t="inlineStr">
        <is>
          <t>tied venture or seat</t>
        </is>
      </c>
      <c r="D214" s="2" t="inlineStr">
        <is>
          <t>Clewiston</t>
        </is>
      </c>
      <c r="E214" s="2" t="inlineStr">
        <is>
          <t>clewistontown</t>
        </is>
      </c>
      <c r="F214" s="2" t="inlineStr">
        <is>
          <t>1986 to present</t>
        </is>
      </c>
      <c r="G214" s="2" t="inlineStr">
        <is>
          <t>specialty vegetables on the Hendry muck</t>
        </is>
      </c>
      <c r="H214" s="2" t="inlineStr">
        <is>
          <t>Location and lineage</t>
        </is>
      </c>
      <c r="I214" s="2" t="inlineStr">
        <is>
          <t>The Glades</t>
        </is>
      </c>
      <c r="J214" s="2" t="inlineStr">
        <is>
          <t>The Glades</t>
        </is>
      </c>
    </row>
    <row r="215">
      <c r="A215" s="2" t="inlineStr">
        <is>
          <t>Dot Bates</t>
        </is>
      </c>
      <c r="B215" s="2" t="inlineStr">
        <is>
          <t>dotbates</t>
        </is>
      </c>
      <c r="C215" s="2" t="inlineStr">
        <is>
          <t>unit or member of</t>
        </is>
      </c>
      <c r="D215" s="2" t="inlineStr">
        <is>
          <t>Bates Sons &amp; Daughters</t>
        </is>
      </c>
      <c r="E215" s="2" t="inlineStr">
        <is>
          <t>bates</t>
        </is>
      </c>
      <c r="F215" s="2" t="inlineStr">
        <is>
          <t>to present</t>
        </is>
      </c>
      <c r="G215" s="2" t="inlineStr">
        <is>
          <t>a principal of the family firm</t>
        </is>
      </c>
      <c r="H215" s="2" t="inlineStr">
        <is>
          <t>Location and lineage</t>
        </is>
      </c>
      <c r="I215" s="2" t="inlineStr">
        <is>
          <t>The Ridge</t>
        </is>
      </c>
      <c r="J215" s="2" t="inlineStr">
        <is>
          <t>The Ridge</t>
        </is>
      </c>
    </row>
    <row r="216">
      <c r="A216" s="2" t="inlineStr">
        <is>
          <t>Dot Bates</t>
        </is>
      </c>
      <c r="B216" s="2" t="inlineStr">
        <is>
          <t>dotbates</t>
        </is>
      </c>
      <c r="C216" s="2" t="inlineStr">
        <is>
          <t>founded</t>
        </is>
      </c>
      <c r="D216" s="2" t="inlineStr">
        <is>
          <t>Lake Placid Caladium Festival</t>
        </is>
      </c>
      <c r="E216" s="2" t="inlineStr">
        <is>
          <t>caladiumfest</t>
        </is>
      </c>
      <c r="F216" s="2" t="inlineStr">
        <is>
          <t>1990</t>
        </is>
      </c>
      <c r="G216" s="2" t="inlineStr">
        <is>
          <t>co organizes the first festival</t>
        </is>
      </c>
      <c r="H216" s="2" t="inlineStr">
        <is>
          <t>Location and lineage</t>
        </is>
      </c>
      <c r="I216" s="2" t="inlineStr">
        <is>
          <t>The Ridge</t>
        </is>
      </c>
      <c r="J216" s="2" t="inlineStr">
        <is>
          <t>The Ridge</t>
        </is>
      </c>
    </row>
    <row r="217">
      <c r="A217" s="2" t="inlineStr">
        <is>
          <t>Carolyn Phypers</t>
        </is>
      </c>
      <c r="B217" s="2" t="inlineStr">
        <is>
          <t>carolynphypers</t>
        </is>
      </c>
      <c r="C217" s="2" t="inlineStr">
        <is>
          <t>unit or member of</t>
        </is>
      </c>
      <c r="D217" s="2" t="inlineStr">
        <is>
          <t>Happiness Farms</t>
        </is>
      </c>
      <c r="E217" s="2" t="inlineStr">
        <is>
          <t>happiness</t>
        </is>
      </c>
      <c r="F217" s="2" t="inlineStr">
        <is>
          <t>to present</t>
        </is>
      </c>
      <c r="G217" s="2" t="inlineStr">
        <is>
          <t>a principal of the family firm</t>
        </is>
      </c>
      <c r="H217" s="2" t="inlineStr">
        <is>
          <t>Location and lineage</t>
        </is>
      </c>
      <c r="I217" s="2" t="inlineStr">
        <is>
          <t>The Ridge</t>
        </is>
      </c>
      <c r="J217" s="2" t="inlineStr">
        <is>
          <t>The Ridge</t>
        </is>
      </c>
    </row>
    <row r="218">
      <c r="A218" s="2" t="inlineStr">
        <is>
          <t>Carolyn Phypers</t>
        </is>
      </c>
      <c r="B218" s="2" t="inlineStr">
        <is>
          <t>carolynphypers</t>
        </is>
      </c>
      <c r="C218" s="2" t="inlineStr">
        <is>
          <t>founded</t>
        </is>
      </c>
      <c r="D218" s="2" t="inlineStr">
        <is>
          <t>Lake Placid Caladium Festival</t>
        </is>
      </c>
      <c r="E218" s="2" t="inlineStr">
        <is>
          <t>caladiumfest</t>
        </is>
      </c>
      <c r="F218" s="2" t="inlineStr">
        <is>
          <t>1990</t>
        </is>
      </c>
      <c r="G218" s="2" t="inlineStr">
        <is>
          <t>co organizes the first festival, held at the farm</t>
        </is>
      </c>
      <c r="H218" s="2" t="inlineStr">
        <is>
          <t>Location and lineage</t>
        </is>
      </c>
      <c r="I218" s="2" t="inlineStr">
        <is>
          <t>The Ridge</t>
        </is>
      </c>
      <c r="J218" s="2" t="inlineStr">
        <is>
          <t>The Ridge</t>
        </is>
      </c>
    </row>
    <row r="219">
      <c r="A219" s="2" t="inlineStr">
        <is>
          <t>Bates Sons &amp; Daughters</t>
        </is>
      </c>
      <c r="B219" s="2" t="inlineStr">
        <is>
          <t>bates</t>
        </is>
      </c>
      <c r="C219" s="2" t="inlineStr">
        <is>
          <t>tied venture or seat</t>
        </is>
      </c>
      <c r="D219" s="2" t="inlineStr">
        <is>
          <t>Lake Placid</t>
        </is>
      </c>
      <c r="E219" s="2" t="inlineStr">
        <is>
          <t>lakeplacid</t>
        </is>
      </c>
      <c r="F219" s="2" t="inlineStr">
        <is>
          <t>1950s to present</t>
        </is>
      </c>
      <c r="G219" s="2" t="inlineStr">
        <is>
          <t>first generation caladium pioneers</t>
        </is>
      </c>
      <c r="H219" s="2" t="inlineStr">
        <is>
          <t>Location and lineage</t>
        </is>
      </c>
      <c r="I219" s="2" t="inlineStr">
        <is>
          <t>The Ridge</t>
        </is>
      </c>
      <c r="J219" s="2" t="inlineStr">
        <is>
          <t>The Ridge</t>
        </is>
      </c>
    </row>
    <row r="220">
      <c r="A220" s="2" t="inlineStr">
        <is>
          <t>Happiness Farms</t>
        </is>
      </c>
      <c r="B220" s="2" t="inlineStr">
        <is>
          <t>happiness</t>
        </is>
      </c>
      <c r="C220" s="2" t="inlineStr">
        <is>
          <t>tied venture or seat</t>
        </is>
      </c>
      <c r="D220" s="2" t="inlineStr">
        <is>
          <t>Lake Placid</t>
        </is>
      </c>
      <c r="E220" s="2" t="inlineStr">
        <is>
          <t>lakeplacid</t>
        </is>
      </c>
      <c r="F220" s="2" t="inlineStr">
        <is>
          <t>1964 to present</t>
        </is>
      </c>
      <c r="G220" s="2" t="inlineStr">
        <is>
          <t>the largest caladium grower in town, as reported</t>
        </is>
      </c>
      <c r="H220" s="2" t="inlineStr">
        <is>
          <t>Location and lineage</t>
        </is>
      </c>
      <c r="I220" s="2" t="inlineStr">
        <is>
          <t>The Ridge</t>
        </is>
      </c>
      <c r="J220" s="2" t="inlineStr">
        <is>
          <t>The Ridge</t>
        </is>
      </c>
    </row>
    <row r="221">
      <c r="A221" s="2" t="inlineStr">
        <is>
          <t>Classic Caladiums</t>
        </is>
      </c>
      <c r="B221" s="2" t="inlineStr">
        <is>
          <t>classiccaladiums</t>
        </is>
      </c>
      <c r="C221" s="2" t="inlineStr">
        <is>
          <t>tied venture or seat</t>
        </is>
      </c>
      <c r="D221" s="2" t="inlineStr">
        <is>
          <t>Avon Park</t>
        </is>
      </c>
      <c r="E221" s="2" t="inlineStr">
        <is>
          <t>avonpark</t>
        </is>
      </c>
      <c r="F221" s="2" t="inlineStr">
        <is>
          <t>2000 to present</t>
        </is>
      </c>
      <c r="G221" s="2" t="inlineStr">
        <is>
          <t>the tissue culture producer's seat</t>
        </is>
      </c>
      <c r="H221" s="2" t="inlineStr">
        <is>
          <t>Location and lineage</t>
        </is>
      </c>
      <c r="I221" s="2" t="inlineStr">
        <is>
          <t>The Ridge</t>
        </is>
      </c>
      <c r="J221" s="2" t="inlineStr">
        <is>
          <t>The Ridge</t>
        </is>
      </c>
    </row>
    <row r="222">
      <c r="A222" s="2" t="inlineStr">
        <is>
          <t>Bates Sons &amp; Daughters</t>
        </is>
      </c>
      <c r="B222" s="2" t="inlineStr">
        <is>
          <t>bates</t>
        </is>
      </c>
      <c r="C222" s="2" t="inlineStr">
        <is>
          <t>collaboration</t>
        </is>
      </c>
      <c r="D222" s="2" t="inlineStr">
        <is>
          <t>UF/IFAS Gulf Coast Research and Education Center</t>
        </is>
      </c>
      <c r="E222" s="2" t="inlineStr">
        <is>
          <t>gcrec</t>
        </is>
      </c>
      <c r="F222" s="2" t="inlineStr">
        <is>
          <t>2020s</t>
        </is>
      </c>
      <c r="G222" s="2" t="inlineStr">
        <is>
          <t>the growers name the new UF cultivars Salsa and Wonderland</t>
        </is>
      </c>
      <c r="H222" s="2" t="inlineStr">
        <is>
          <t>Programs, permits, events and collaboration</t>
        </is>
      </c>
      <c r="I222" s="2" t="inlineStr">
        <is>
          <t>The Ridge</t>
        </is>
      </c>
      <c r="J222" s="2" t="inlineStr">
        <is>
          <t>Outside the Heartland</t>
        </is>
      </c>
    </row>
    <row r="223">
      <c r="A223" s="2" t="inlineStr">
        <is>
          <t>Classic Caladiums</t>
        </is>
      </c>
      <c r="B223" s="2" t="inlineStr">
        <is>
          <t>classiccaladiums</t>
        </is>
      </c>
      <c r="C223" s="2" t="inlineStr">
        <is>
          <t>collaboration</t>
        </is>
      </c>
      <c r="D223" s="2" t="inlineStr">
        <is>
          <t>UF/IFAS Gulf Coast Research and Education Center</t>
        </is>
      </c>
      <c r="E223" s="2" t="inlineStr">
        <is>
          <t>gcrec</t>
        </is>
      </c>
      <c r="F223" s="2" t="inlineStr">
        <is>
          <t>ongoing</t>
        </is>
      </c>
      <c r="G223" s="2" t="inlineStr">
        <is>
          <t>year round production research with the breeder</t>
        </is>
      </c>
      <c r="H223" s="2" t="inlineStr">
        <is>
          <t>Programs, permits, events and collaboration</t>
        </is>
      </c>
      <c r="I223" s="2" t="inlineStr">
        <is>
          <t>The Ridge</t>
        </is>
      </c>
      <c r="J223" s="2" t="inlineStr">
        <is>
          <t>Outside the Heartland</t>
        </is>
      </c>
    </row>
    <row r="224">
      <c r="A224" s="2" t="inlineStr">
        <is>
          <t>Zhanao Deng</t>
        </is>
      </c>
      <c r="B224" s="2" t="inlineStr">
        <is>
          <t>deng</t>
        </is>
      </c>
      <c r="C224" s="2" t="inlineStr">
        <is>
          <t>unit or member of</t>
        </is>
      </c>
      <c r="D224" s="2" t="inlineStr">
        <is>
          <t>UF/IFAS Gulf Coast Research and Education Center</t>
        </is>
      </c>
      <c r="E224" s="2" t="inlineStr">
        <is>
          <t>gcrec</t>
        </is>
      </c>
      <c r="F224" s="2" t="inlineStr">
        <is>
          <t>2000s to present</t>
        </is>
      </c>
      <c r="G224" s="2" t="inlineStr">
        <is>
          <t>the program's breeder, 38 cultivars over more than 20 years</t>
        </is>
      </c>
      <c r="H224" s="2" t="inlineStr">
        <is>
          <t>Location and lineage</t>
        </is>
      </c>
      <c r="I224" s="2" t="inlineStr">
        <is>
          <t>Outside the Heartland</t>
        </is>
      </c>
      <c r="J224" s="2" t="inlineStr">
        <is>
          <t>Outside the Heartland</t>
        </is>
      </c>
    </row>
    <row r="225">
      <c r="A225" s="2" t="inlineStr">
        <is>
          <t>Red Larson</t>
        </is>
      </c>
      <c r="B225" s="2" t="inlineStr">
        <is>
          <t>redlarson</t>
        </is>
      </c>
      <c r="C225" s="2" t="inlineStr">
        <is>
          <t>founded</t>
        </is>
      </c>
      <c r="D225" s="2" t="inlineStr">
        <is>
          <t>Larson Dairy</t>
        </is>
      </c>
      <c r="E225" s="2" t="inlineStr">
        <is>
          <t>larson</t>
        </is>
      </c>
      <c r="F225" s="2" t="inlineStr">
        <is>
          <t>1947</t>
        </is>
      </c>
      <c r="G225" s="2" t="inlineStr">
        <is>
          <t>founds the first dairy with his wife Reda</t>
        </is>
      </c>
      <c r="H225" s="2" t="inlineStr">
        <is>
          <t>Location and lineage</t>
        </is>
      </c>
      <c r="I225" s="2" t="inlineStr">
        <is>
          <t>Okeechobee</t>
        </is>
      </c>
      <c r="J225" s="2" t="inlineStr">
        <is>
          <t>Okeechobee</t>
        </is>
      </c>
    </row>
    <row r="226">
      <c r="A226" s="2" t="inlineStr">
        <is>
          <t>Larson Dairy</t>
        </is>
      </c>
      <c r="B226" s="2" t="inlineStr">
        <is>
          <t>larson</t>
        </is>
      </c>
      <c r="C226" s="2" t="inlineStr">
        <is>
          <t>unit or member of</t>
        </is>
      </c>
      <c r="D226" s="2" t="inlineStr">
        <is>
          <t>Southeast Milk Inc</t>
        </is>
      </c>
      <c r="E226" s="2" t="inlineStr">
        <is>
          <t>southeastmilk</t>
        </is>
      </c>
      <c r="F226" s="2" t="inlineStr">
        <is>
          <t>2020s</t>
        </is>
      </c>
      <c r="G226" s="2" t="inlineStr">
        <is>
          <t>Jacob Larson serves as cooperative board president</t>
        </is>
      </c>
      <c r="H226" s="2" t="inlineStr">
        <is>
          <t>Location and lineage</t>
        </is>
      </c>
      <c r="I226" s="2" t="inlineStr">
        <is>
          <t>Okeechobee</t>
        </is>
      </c>
      <c r="J226" s="2" t="inlineStr">
        <is>
          <t>Outside the Heartland</t>
        </is>
      </c>
    </row>
    <row r="227">
      <c r="A227" s="2" t="inlineStr">
        <is>
          <t>Larson Dairy</t>
        </is>
      </c>
      <c r="B227" s="2" t="inlineStr">
        <is>
          <t>larson</t>
        </is>
      </c>
      <c r="C227" s="2" t="inlineStr">
        <is>
          <t>tied venture or seat</t>
        </is>
      </c>
      <c r="D227" s="2" t="inlineStr">
        <is>
          <t>Okeechobee</t>
        </is>
      </c>
      <c r="E227" s="2" t="inlineStr">
        <is>
          <t>okeechobeetown</t>
        </is>
      </c>
      <c r="F227" s="2" t="inlineStr">
        <is>
          <t>1960s to present</t>
        </is>
      </c>
      <c r="G227" s="2" t="inlineStr">
        <is>
          <t>the family moves its dairies to the county in the 1960s</t>
        </is>
      </c>
      <c r="H227" s="2" t="inlineStr">
        <is>
          <t>Location and lineage</t>
        </is>
      </c>
      <c r="I227" s="2" t="inlineStr">
        <is>
          <t>Okeechobee</t>
        </is>
      </c>
      <c r="J227" s="2" t="inlineStr">
        <is>
          <t>Okeechobee</t>
        </is>
      </c>
    </row>
    <row r="228">
      <c r="A228" s="2" t="inlineStr">
        <is>
          <t>Milking R Dairy</t>
        </is>
      </c>
      <c r="B228" s="2" t="inlineStr">
        <is>
          <t>milkingr</t>
        </is>
      </c>
      <c r="C228" s="2" t="inlineStr">
        <is>
          <t>unit or member of</t>
        </is>
      </c>
      <c r="D228" s="2" t="inlineStr">
        <is>
          <t>Southeast Milk Inc</t>
        </is>
      </c>
      <c r="E228" s="2" t="inlineStr">
        <is>
          <t>southeastmilk</t>
        </is>
      </c>
      <c r="F228" s="2" t="inlineStr">
        <is>
          <t>2020s</t>
        </is>
      </c>
      <c r="G228" s="2" t="inlineStr">
        <is>
          <t>member family of the cooperative</t>
        </is>
      </c>
      <c r="H228" s="2" t="inlineStr">
        <is>
          <t>Location and lineage</t>
        </is>
      </c>
      <c r="I228" s="2" t="inlineStr">
        <is>
          <t>Okeechobee</t>
        </is>
      </c>
      <c r="J228" s="2" t="inlineStr">
        <is>
          <t>Outside the Heartland</t>
        </is>
      </c>
    </row>
    <row r="229">
      <c r="A229" s="2" t="inlineStr">
        <is>
          <t>Milking R Dairy</t>
        </is>
      </c>
      <c r="B229" s="2" t="inlineStr">
        <is>
          <t>milkingr</t>
        </is>
      </c>
      <c r="C229" s="2" t="inlineStr">
        <is>
          <t>collaboration</t>
        </is>
      </c>
      <c r="D229" s="2" t="inlineStr">
        <is>
          <t>McDonald's</t>
        </is>
      </c>
      <c r="E229" s="2" t="inlineStr">
        <is>
          <t>mcdonalds</t>
        </is>
      </c>
      <c r="F229" s="2" t="inlineStr">
        <is>
          <t>to present</t>
        </is>
      </c>
      <c r="G229" s="2" t="inlineStr">
        <is>
          <t>supplies milk for the chain's Florida soft serve</t>
        </is>
      </c>
      <c r="H229" s="2" t="inlineStr">
        <is>
          <t>Programs, permits, events and collaboration</t>
        </is>
      </c>
      <c r="I229" s="2" t="inlineStr">
        <is>
          <t>Okeechobee</t>
        </is>
      </c>
      <c r="J229" s="2" t="inlineStr">
        <is>
          <t>Outside Florida</t>
        </is>
      </c>
    </row>
    <row r="230">
      <c r="A230" s="2" t="inlineStr">
        <is>
          <t>McArthur Farms</t>
        </is>
      </c>
      <c r="B230" s="2" t="inlineStr">
        <is>
          <t>mcarthur</t>
        </is>
      </c>
      <c r="C230" s="2" t="inlineStr">
        <is>
          <t>tied venture or seat</t>
        </is>
      </c>
      <c r="D230" s="2" t="inlineStr">
        <is>
          <t>Okeechobee</t>
        </is>
      </c>
      <c r="E230" s="2" t="inlineStr">
        <is>
          <t>okeechobeetown</t>
        </is>
      </c>
      <c r="F230" s="2" t="inlineStr">
        <is>
          <t>1929 to present</t>
        </is>
      </c>
      <c r="G230" s="2" t="inlineStr">
        <is>
          <t>the historic dairy's farms in the county</t>
        </is>
      </c>
      <c r="H230" s="2" t="inlineStr">
        <is>
          <t>Location and lineage</t>
        </is>
      </c>
      <c r="I230" s="2" t="inlineStr">
        <is>
          <t>Okeechobee</t>
        </is>
      </c>
      <c r="J230" s="2" t="inlineStr">
        <is>
          <t>Okeechobee</t>
        </is>
      </c>
    </row>
    <row r="231">
      <c r="A231" s="2" t="inlineStr">
        <is>
          <t>Lake Okeechobee Dairy Rule and buyout</t>
        </is>
      </c>
      <c r="B231" s="2" t="inlineStr">
        <is>
          <t>dairybuyout</t>
        </is>
      </c>
      <c r="C231" s="2" t="inlineStr">
        <is>
          <t>supported</t>
        </is>
      </c>
      <c r="D231" s="2" t="inlineStr">
        <is>
          <t>Larson Dairy</t>
        </is>
      </c>
      <c r="E231" s="2" t="inlineStr">
        <is>
          <t>larson</t>
        </is>
      </c>
      <c r="F231" s="2" t="inlineStr">
        <is>
          <t>1987 to 1992</t>
        </is>
      </c>
      <c r="G231" s="2" t="inlineStr">
        <is>
          <t>Woody Larson negotiates for the industry, as reported</t>
        </is>
      </c>
      <c r="H231" s="2" t="inlineStr">
        <is>
          <t>Support</t>
        </is>
      </c>
      <c r="I231" s="2" t="inlineStr">
        <is>
          <t>Okeechobee</t>
        </is>
      </c>
      <c r="J231" s="2" t="inlineStr">
        <is>
          <t>Okeechobee</t>
        </is>
      </c>
    </row>
    <row r="232">
      <c r="A232" s="2" t="inlineStr">
        <is>
          <t>Florida Department of Environmental Protection</t>
        </is>
      </c>
      <c r="B232" s="2" t="inlineStr">
        <is>
          <t>fdep</t>
        </is>
      </c>
      <c r="C232" s="2" t="inlineStr">
        <is>
          <t>program, permit or lease over</t>
        </is>
      </c>
      <c r="D232" s="2" t="inlineStr">
        <is>
          <t>Lake Okeechobee Dairy Rule and buyout</t>
        </is>
      </c>
      <c r="E232" s="2" t="inlineStr">
        <is>
          <t>dairybuyout</t>
        </is>
      </c>
      <c r="F232" s="2" t="inlineStr">
        <is>
          <t>1987 to 1992</t>
        </is>
      </c>
      <c r="G232" s="2" t="inlineStr">
        <is>
          <t>the state's ultimatum, the 602 dollar a cow buyout and the exit of 18 of 48 dairies</t>
        </is>
      </c>
      <c r="H232" s="2" t="inlineStr">
        <is>
          <t>Programs, permits, events and collaboration</t>
        </is>
      </c>
      <c r="I232" s="2" t="inlineStr">
        <is>
          <t>Outside the Heartland</t>
        </is>
      </c>
      <c r="J232" s="2" t="inlineStr">
        <is>
          <t>Okeechobee</t>
        </is>
      </c>
    </row>
    <row r="233">
      <c r="A233" s="2" t="inlineStr">
        <is>
          <t>Florida Blueberry Growers Association</t>
        </is>
      </c>
      <c r="B233" s="2" t="inlineStr">
        <is>
          <t>fbga</t>
        </is>
      </c>
      <c r="C233" s="2" t="inlineStr">
        <is>
          <t>collaboration</t>
        </is>
      </c>
      <c r="D233" s="2" t="inlineStr">
        <is>
          <t>UF/IFAS Extension in the Heartland counties</t>
        </is>
      </c>
      <c r="E233" s="2" t="inlineStr">
        <is>
          <t>extension</t>
        </is>
      </c>
      <c r="F233" s="2" t="inlineStr">
        <is>
          <t>2023</t>
        </is>
      </c>
      <c r="G233" s="2" t="inlineStr">
        <is>
          <t>the Hardee County grower meeting at the county extension office</t>
        </is>
      </c>
      <c r="H233" s="2" t="inlineStr">
        <is>
          <t>Programs, permits, events and collaboration</t>
        </is>
      </c>
      <c r="I233" s="2" t="inlineStr">
        <is>
          <t>Outside the Heartland</t>
        </is>
      </c>
      <c r="J233" s="2" t="inlineStr">
        <is>
          <t>Okeechobee</t>
        </is>
      </c>
    </row>
    <row r="234">
      <c r="A234" s="2" t="inlineStr">
        <is>
          <t>South Fort Meade mine</t>
        </is>
      </c>
      <c r="B234" s="2" t="inlineStr">
        <is>
          <t>sfmmine</t>
        </is>
      </c>
      <c r="C234" s="2" t="inlineStr">
        <is>
          <t>unit or member of</t>
        </is>
      </c>
      <c r="D234" s="2" t="inlineStr">
        <is>
          <t>The Mosaic Company</t>
        </is>
      </c>
      <c r="E234" s="2" t="inlineStr">
        <is>
          <t>mosaic</t>
        </is>
      </c>
      <c r="F234" s="2" t="inlineStr">
        <is>
          <t>2004 to present</t>
        </is>
      </c>
      <c r="G234" s="2" t="inlineStr">
        <is>
          <t>inherited from IMC Global at the merger</t>
        </is>
      </c>
      <c r="H234" s="2" t="inlineStr">
        <is>
          <t>Location and lineage</t>
        </is>
      </c>
      <c r="I234" s="2" t="inlineStr">
        <is>
          <t>Peace River valley</t>
        </is>
      </c>
      <c r="J234" s="2" t="inlineStr">
        <is>
          <t>Peace River valley</t>
        </is>
      </c>
    </row>
    <row r="235">
      <c r="A235" s="2" t="inlineStr">
        <is>
          <t>The Mosaic Company</t>
        </is>
      </c>
      <c r="B235" s="2" t="inlineStr">
        <is>
          <t>mosaic</t>
        </is>
      </c>
      <c r="C235" s="2" t="inlineStr">
        <is>
          <t>founded</t>
        </is>
      </c>
      <c r="D235" s="2" t="inlineStr">
        <is>
          <t>Ona mine project</t>
        </is>
      </c>
      <c r="E235" s="2" t="inlineStr">
        <is>
          <t>onamine</t>
        </is>
      </c>
      <c r="F235" s="2" t="inlineStr">
        <is>
          <t>2011 to present</t>
        </is>
      </c>
      <c r="G235" s="2" t="inlineStr">
        <is>
          <t>permitting from 2011; the final federal permit is announced 3 January 2019</t>
        </is>
      </c>
      <c r="H235" s="2" t="inlineStr">
        <is>
          <t>Location and lineage</t>
        </is>
      </c>
      <c r="I235" s="2" t="inlineStr">
        <is>
          <t>Peace River valley</t>
        </is>
      </c>
      <c r="J235" s="2" t="inlineStr">
        <is>
          <t>Peace River valley</t>
        </is>
      </c>
    </row>
    <row r="236">
      <c r="A236" s="2" t="inlineStr">
        <is>
          <t>The Mosaic Company</t>
        </is>
      </c>
      <c r="B236" s="2" t="inlineStr">
        <is>
          <t>mosaic</t>
        </is>
      </c>
      <c r="C236" s="2" t="inlineStr">
        <is>
          <t>founded</t>
        </is>
      </c>
      <c r="D236" s="2" t="inlineStr">
        <is>
          <t>DeSoto mine proposal</t>
        </is>
      </c>
      <c r="E236" s="2" t="inlineStr">
        <is>
          <t>desotomine</t>
        </is>
      </c>
      <c r="F236" s="2" t="inlineStr">
        <is>
          <t>2018 to present</t>
        </is>
      </c>
      <c r="G236" s="2" t="inlineStr">
        <is>
          <t>the rezoning is rejected in 2018 and the plans are delayed</t>
        </is>
      </c>
      <c r="H236" s="2" t="inlineStr">
        <is>
          <t>Location and lineage</t>
        </is>
      </c>
      <c r="I236" s="2" t="inlineStr">
        <is>
          <t>Peace River valley</t>
        </is>
      </c>
      <c r="J236" s="2" t="inlineStr">
        <is>
          <t>Peace River valley</t>
        </is>
      </c>
    </row>
    <row r="237">
      <c r="A237" s="2" t="inlineStr">
        <is>
          <t>The Mosaic Company</t>
        </is>
      </c>
      <c r="B237" s="2" t="inlineStr">
        <is>
          <t>mosaic</t>
        </is>
      </c>
      <c r="C237" s="2" t="inlineStr">
        <is>
          <t>grew into</t>
        </is>
      </c>
      <c r="D237" s="2" t="inlineStr">
        <is>
          <t>South Ft. Meade Land Management</t>
        </is>
      </c>
      <c r="E237" s="2" t="inlineStr">
        <is>
          <t>sfmlandmgmt</t>
        </is>
      </c>
      <c r="F237" s="2" t="inlineStr">
        <is>
          <t>1995 to present</t>
        </is>
      </c>
      <c r="G237" s="2" t="inlineStr">
        <is>
          <t>the land subsidiary whose officers are Mosaic executives</t>
        </is>
      </c>
      <c r="H237" s="2" t="inlineStr">
        <is>
          <t>Location and lineage</t>
        </is>
      </c>
      <c r="I237" s="2" t="inlineStr">
        <is>
          <t>Peace River valley</t>
        </is>
      </c>
      <c r="J237" s="2" t="inlineStr">
        <is>
          <t>Peace River valley</t>
        </is>
      </c>
    </row>
    <row r="238">
      <c r="A238" s="2" t="inlineStr">
        <is>
          <t>South Fort Meade mine</t>
        </is>
      </c>
      <c r="B238" s="2" t="inlineStr">
        <is>
          <t>sfmmine</t>
        </is>
      </c>
      <c r="C238" s="2" t="inlineStr">
        <is>
          <t>tied venture or seat</t>
        </is>
      </c>
      <c r="D238" s="2" t="inlineStr">
        <is>
          <t>Fort Meade</t>
        </is>
      </c>
      <c r="E238" s="2" t="inlineStr">
        <is>
          <t>fortmeade</t>
        </is>
      </c>
      <c r="F238" s="2" t="inlineStr">
        <is>
          <t>to present</t>
        </is>
      </c>
      <c r="G238" s="2" t="inlineStr">
        <is>
          <t>the mine straddling the Polk and Hardee line</t>
        </is>
      </c>
      <c r="H238" s="2" t="inlineStr">
        <is>
          <t>Location and lineage</t>
        </is>
      </c>
      <c r="I238" s="2" t="inlineStr">
        <is>
          <t>Peace River valley</t>
        </is>
      </c>
      <c r="J238" s="2" t="inlineStr">
        <is>
          <t>The Ridge</t>
        </is>
      </c>
    </row>
    <row r="239">
      <c r="A239" s="2" t="inlineStr">
        <is>
          <t>Peace River Mitigation Bank</t>
        </is>
      </c>
      <c r="B239" s="2" t="inlineStr">
        <is>
          <t>peaceriverbank</t>
        </is>
      </c>
      <c r="C239" s="2" t="inlineStr">
        <is>
          <t>tied venture or seat</t>
        </is>
      </c>
      <c r="D239" s="2" t="inlineStr">
        <is>
          <t>Boran Ranch Mitigation Bank</t>
        </is>
      </c>
      <c r="E239" s="2" t="inlineStr">
        <is>
          <t>boranbank</t>
        </is>
      </c>
      <c r="F239" s="2" t="inlineStr">
        <is>
          <t>2014 to present</t>
        </is>
      </c>
      <c r="G239" s="2" t="inlineStr">
        <is>
          <t>the same sponsor's banks in the same subbasin credit market</t>
        </is>
      </c>
      <c r="H239" s="2" t="inlineStr">
        <is>
          <t>Location and lineage</t>
        </is>
      </c>
      <c r="I239" s="2" t="inlineStr">
        <is>
          <t>Peace River valley</t>
        </is>
      </c>
      <c r="J239" s="2" t="inlineStr">
        <is>
          <t>Peace River valley</t>
        </is>
      </c>
    </row>
    <row r="240">
      <c r="A240" s="2" t="inlineStr">
        <is>
          <t>Florida Power &amp; Light</t>
        </is>
      </c>
      <c r="B240" s="2" t="inlineStr">
        <is>
          <t>fpl</t>
        </is>
      </c>
      <c r="C240" s="2" t="inlineStr">
        <is>
          <t>unit or member of</t>
        </is>
      </c>
      <c r="D240" s="2" t="inlineStr">
        <is>
          <t>NextEra Energy</t>
        </is>
      </c>
      <c r="E240" s="2" t="inlineStr">
        <is>
          <t>nextera</t>
        </is>
      </c>
      <c r="F240" s="2" t="inlineStr">
        <is>
          <t>to present</t>
        </is>
      </c>
      <c r="G240" s="2" t="inlineStr">
        <is>
          <t>wholly owned subsidiary of the Juno Beach holding company</t>
        </is>
      </c>
      <c r="H240" s="2" t="inlineStr">
        <is>
          <t>Location and lineage</t>
        </is>
      </c>
      <c r="I240" s="2" t="inlineStr">
        <is>
          <t>Outside the Heartland</t>
        </is>
      </c>
      <c r="J240" s="2" t="inlineStr">
        <is>
          <t>Outside the Heartland</t>
        </is>
      </c>
    </row>
    <row r="241">
      <c r="A241" s="2" t="inlineStr">
        <is>
          <t>Florida Power &amp; Light</t>
        </is>
      </c>
      <c r="B241" s="2" t="inlineStr">
        <is>
          <t>fpl</t>
        </is>
      </c>
      <c r="C241" s="2" t="inlineStr">
        <is>
          <t>built</t>
        </is>
      </c>
      <c r="D241" s="2" t="inlineStr">
        <is>
          <t>FPL 2026 Ten Year Site Plan</t>
        </is>
      </c>
      <c r="E241" s="2" t="inlineStr">
        <is>
          <t>tysp2026</t>
        </is>
      </c>
      <c r="F241" s="2" t="inlineStr">
        <is>
          <t>2026</t>
        </is>
      </c>
      <c r="G241" s="2" t="inlineStr">
        <is>
          <t>files the plan with the Public Service Commission in April 2026</t>
        </is>
      </c>
      <c r="H241" s="2" t="inlineStr">
        <is>
          <t>Location and lineage</t>
        </is>
      </c>
      <c r="I241" s="2" t="inlineStr">
        <is>
          <t>Outside the Heartland</t>
        </is>
      </c>
      <c r="J241" s="2" t="inlineStr">
        <is>
          <t>Outside the Heartland</t>
        </is>
      </c>
    </row>
    <row r="242">
      <c r="A242" s="2" t="inlineStr">
        <is>
          <t>Florida Public Service Commission</t>
        </is>
      </c>
      <c r="B242" s="2" t="inlineStr">
        <is>
          <t>psc</t>
        </is>
      </c>
      <c r="C242" s="2" t="inlineStr">
        <is>
          <t>program, permit or lease over</t>
        </is>
      </c>
      <c r="D242" s="2" t="inlineStr">
        <is>
          <t>FPL 2026 Ten Year Site Plan</t>
        </is>
      </c>
      <c r="E242" s="2" t="inlineStr">
        <is>
          <t>tysp2026</t>
        </is>
      </c>
      <c r="F242" s="2" t="inlineStr">
        <is>
          <t>2026</t>
        </is>
      </c>
      <c r="G242" s="2" t="inlineStr">
        <is>
          <t>received and reviewed under the ten year site plan statute</t>
        </is>
      </c>
      <c r="H242" s="2" t="inlineStr">
        <is>
          <t>Programs, permits, events and collaboration</t>
        </is>
      </c>
      <c r="I242" s="2" t="inlineStr">
        <is>
          <t>Outside the Heartland</t>
        </is>
      </c>
      <c r="J242" s="2" t="inlineStr">
        <is>
          <t>Outside the Heartland</t>
        </is>
      </c>
    </row>
    <row r="243">
      <c r="A243" s="2" t="inlineStr">
        <is>
          <t>Florida Power &amp; Light</t>
        </is>
      </c>
      <c r="B243" s="2" t="inlineStr">
        <is>
          <t>fpl</t>
        </is>
      </c>
      <c r="C243" s="2" t="inlineStr">
        <is>
          <t>founded</t>
        </is>
      </c>
      <c r="D243" s="2" t="inlineStr">
        <is>
          <t>DeSoto Next Generation Solar Energy Center</t>
        </is>
      </c>
      <c r="E243" s="2" t="inlineStr">
        <is>
          <t>desotosolar</t>
        </is>
      </c>
      <c r="F243" s="2" t="inlineStr">
        <is>
          <t>2009</t>
        </is>
      </c>
      <c r="G243" s="2" t="inlineStr">
        <is>
          <t>the 25 megawatt pilot on 361 acres at Arcadia, dedicated 27 October 2009</t>
        </is>
      </c>
      <c r="H243" s="2" t="inlineStr">
        <is>
          <t>Location and lineage</t>
        </is>
      </c>
      <c r="I243" s="2" t="inlineStr">
        <is>
          <t>Outside the Heartland</t>
        </is>
      </c>
      <c r="J243" s="2" t="inlineStr">
        <is>
          <t>Peace River valley</t>
        </is>
      </c>
    </row>
    <row r="244">
      <c r="A244" s="2" t="inlineStr">
        <is>
          <t>DeSoto Next Generation Solar Energy Center</t>
        </is>
      </c>
      <c r="B244" s="2" t="inlineStr">
        <is>
          <t>desotosolar</t>
        </is>
      </c>
      <c r="C244" s="2" t="inlineStr">
        <is>
          <t>became</t>
        </is>
      </c>
      <c r="D244" s="2" t="inlineStr">
        <is>
          <t>Citrus Solar Energy Center</t>
        </is>
      </c>
      <c r="E244" s="2" t="inlineStr">
        <is>
          <t>o_citrus</t>
        </is>
      </c>
      <c r="F244" s="2" t="inlineStr">
        <is>
          <t>2009 to 2016</t>
        </is>
      </c>
      <c r="G244" s="2" t="inlineStr">
        <is>
          <t>the pilot precedes the county's 74.5 megawatt fleet</t>
        </is>
      </c>
      <c r="H244" s="2" t="inlineStr">
        <is>
          <t>Location and lineage</t>
        </is>
      </c>
      <c r="I244" s="2" t="inlineStr">
        <is>
          <t>Peace River valley</t>
        </is>
      </c>
      <c r="J244" s="2" t="inlineStr">
        <is>
          <t>Peace River valley</t>
        </is>
      </c>
    </row>
    <row r="245">
      <c r="A245" s="2" t="inlineStr">
        <is>
          <t>Florida Power &amp; Light</t>
        </is>
      </c>
      <c r="B245" s="2" t="inlineStr">
        <is>
          <t>fpl</t>
        </is>
      </c>
      <c r="C245" s="2" t="inlineStr">
        <is>
          <t>founded</t>
        </is>
      </c>
      <c r="D245" s="2" t="inlineStr">
        <is>
          <t>Citrus Solar Energy Center</t>
        </is>
      </c>
      <c r="E245" s="2" t="inlineStr">
        <is>
          <t>o_citrus</t>
        </is>
      </c>
      <c r="F245" s="2" t="inlineStr">
        <is>
          <t>2016</t>
        </is>
      </c>
      <c r="G245" s="2" t="inlineStr">
        <is>
          <t>in service December 2016</t>
        </is>
      </c>
      <c r="H245" s="2" t="inlineStr">
        <is>
          <t>Location and lineage</t>
        </is>
      </c>
      <c r="I245" s="2" t="inlineStr">
        <is>
          <t>Outside the Heartland</t>
        </is>
      </c>
      <c r="J245" s="2" t="inlineStr">
        <is>
          <t>Peace River valley</t>
        </is>
      </c>
    </row>
    <row r="246">
      <c r="A246" s="2" t="inlineStr">
        <is>
          <t>Florida Power &amp; Light</t>
        </is>
      </c>
      <c r="B246" s="2" t="inlineStr">
        <is>
          <t>fpl</t>
        </is>
      </c>
      <c r="C246" s="2" t="inlineStr">
        <is>
          <t>founded</t>
        </is>
      </c>
      <c r="D246" s="2" t="inlineStr">
        <is>
          <t>Wildflower Solar Energy Center</t>
        </is>
      </c>
      <c r="E246" s="2" t="inlineStr">
        <is>
          <t>o_wildflower</t>
        </is>
      </c>
      <c r="F246" s="2" t="inlineStr">
        <is>
          <t>2018</t>
        </is>
      </c>
      <c r="G246" s="2" t="inlineStr">
        <is>
          <t>in service January 2018</t>
        </is>
      </c>
      <c r="H246" s="2" t="inlineStr">
        <is>
          <t>Location and lineage</t>
        </is>
      </c>
      <c r="I246" s="2" t="inlineStr">
        <is>
          <t>Outside the Heartland</t>
        </is>
      </c>
      <c r="J246" s="2" t="inlineStr">
        <is>
          <t>Peace River valley</t>
        </is>
      </c>
    </row>
    <row r="247">
      <c r="A247" s="2" t="inlineStr">
        <is>
          <t>Florida Power &amp; Light</t>
        </is>
      </c>
      <c r="B247" s="2" t="inlineStr">
        <is>
          <t>fpl</t>
        </is>
      </c>
      <c r="C247" s="2" t="inlineStr">
        <is>
          <t>founded</t>
        </is>
      </c>
      <c r="D247" s="2" t="inlineStr">
        <is>
          <t>Cattle Ranch Solar Energy Center</t>
        </is>
      </c>
      <c r="E247" s="2" t="inlineStr">
        <is>
          <t>o_cattleranch</t>
        </is>
      </c>
      <c r="F247" s="2" t="inlineStr">
        <is>
          <t>2020</t>
        </is>
      </c>
      <c r="G247" s="2" t="inlineStr">
        <is>
          <t>in service March 2020</t>
        </is>
      </c>
      <c r="H247" s="2" t="inlineStr">
        <is>
          <t>Location and lineage</t>
        </is>
      </c>
      <c r="I247" s="2" t="inlineStr">
        <is>
          <t>Outside the Heartland</t>
        </is>
      </c>
      <c r="J247" s="2" t="inlineStr">
        <is>
          <t>Peace River valley</t>
        </is>
      </c>
    </row>
    <row r="248">
      <c r="A248" s="2" t="inlineStr">
        <is>
          <t>Florida Power &amp; Light</t>
        </is>
      </c>
      <c r="B248" s="2" t="inlineStr">
        <is>
          <t>fpl</t>
        </is>
      </c>
      <c r="C248" s="2" t="inlineStr">
        <is>
          <t>founded</t>
        </is>
      </c>
      <c r="D248" s="2" t="inlineStr">
        <is>
          <t>Rodeo Solar Energy Center</t>
        </is>
      </c>
      <c r="E248" s="2" t="inlineStr">
        <is>
          <t>o_rodeo</t>
        </is>
      </c>
      <c r="F248" s="2" t="inlineStr">
        <is>
          <t>2021</t>
        </is>
      </c>
      <c r="G248" s="2" t="inlineStr">
        <is>
          <t>in service May 2021</t>
        </is>
      </c>
      <c r="H248" s="2" t="inlineStr">
        <is>
          <t>Location and lineage</t>
        </is>
      </c>
      <c r="I248" s="2" t="inlineStr">
        <is>
          <t>Outside the Heartland</t>
        </is>
      </c>
      <c r="J248" s="2" t="inlineStr">
        <is>
          <t>Peace River valley</t>
        </is>
      </c>
    </row>
    <row r="249">
      <c r="A249" s="2" t="inlineStr">
        <is>
          <t>Florida Power &amp; Light</t>
        </is>
      </c>
      <c r="B249" s="2" t="inlineStr">
        <is>
          <t>fpl</t>
        </is>
      </c>
      <c r="C249" s="2" t="inlineStr">
        <is>
          <t>founded</t>
        </is>
      </c>
      <c r="D249" s="2" t="inlineStr">
        <is>
          <t>Prairie Creek Solar Energy Center</t>
        </is>
      </c>
      <c r="E249" s="2" t="inlineStr">
        <is>
          <t>o_prairiecreek</t>
        </is>
      </c>
      <c r="F249" s="2" t="inlineStr">
        <is>
          <t>2024</t>
        </is>
      </c>
      <c r="G249" s="2" t="inlineStr">
        <is>
          <t>in service January 2024</t>
        </is>
      </c>
      <c r="H249" s="2" t="inlineStr">
        <is>
          <t>Location and lineage</t>
        </is>
      </c>
      <c r="I249" s="2" t="inlineStr">
        <is>
          <t>Outside the Heartland</t>
        </is>
      </c>
      <c r="J249" s="2" t="inlineStr">
        <is>
          <t>Peace River valley</t>
        </is>
      </c>
    </row>
    <row r="250">
      <c r="A250" s="2" t="inlineStr">
        <is>
          <t>Florida Power &amp; Light</t>
        </is>
      </c>
      <c r="B250" s="2" t="inlineStr">
        <is>
          <t>fpl</t>
        </is>
      </c>
      <c r="C250" s="2" t="inlineStr">
        <is>
          <t>founded</t>
        </is>
      </c>
      <c r="D250" s="2" t="inlineStr">
        <is>
          <t>Hawthorne Creek Solar Energy Center</t>
        </is>
      </c>
      <c r="E250" s="2" t="inlineStr">
        <is>
          <t>o_hawthornecreek</t>
        </is>
      </c>
      <c r="F250" s="2" t="inlineStr">
        <is>
          <t>2024</t>
        </is>
      </c>
      <c r="G250" s="2" t="inlineStr">
        <is>
          <t>in service March 2024</t>
        </is>
      </c>
      <c r="H250" s="2" t="inlineStr">
        <is>
          <t>Location and lineage</t>
        </is>
      </c>
      <c r="I250" s="2" t="inlineStr">
        <is>
          <t>Outside the Heartland</t>
        </is>
      </c>
      <c r="J250" s="2" t="inlineStr">
        <is>
          <t>Peace River valley</t>
        </is>
      </c>
    </row>
    <row r="251">
      <c r="A251" s="2" t="inlineStr">
        <is>
          <t>Florida Power &amp; Light</t>
        </is>
      </c>
      <c r="B251" s="2" t="inlineStr">
        <is>
          <t>fpl</t>
        </is>
      </c>
      <c r="C251" s="2" t="inlineStr">
        <is>
          <t>founded</t>
        </is>
      </c>
      <c r="D251" s="2" t="inlineStr">
        <is>
          <t>Hog Bay Solar Energy Center</t>
        </is>
      </c>
      <c r="E251" s="2" t="inlineStr">
        <is>
          <t>o_hogbay</t>
        </is>
      </c>
      <c r="F251" s="2" t="inlineStr">
        <is>
          <t>2025</t>
        </is>
      </c>
      <c r="G251" s="2" t="inlineStr">
        <is>
          <t>in service January 2025</t>
        </is>
      </c>
      <c r="H251" s="2" t="inlineStr">
        <is>
          <t>Location and lineage</t>
        </is>
      </c>
      <c r="I251" s="2" t="inlineStr">
        <is>
          <t>Outside the Heartland</t>
        </is>
      </c>
      <c r="J251" s="2" t="inlineStr">
        <is>
          <t>Peace River valley</t>
        </is>
      </c>
    </row>
    <row r="252">
      <c r="A252" s="2" t="inlineStr">
        <is>
          <t>Florida Power &amp; Light</t>
        </is>
      </c>
      <c r="B252" s="2" t="inlineStr">
        <is>
          <t>fpl</t>
        </is>
      </c>
      <c r="C252" s="2" t="inlineStr">
        <is>
          <t>founded</t>
        </is>
      </c>
      <c r="D252" s="2" t="inlineStr">
        <is>
          <t>Okeechobee Solar Energy Center</t>
        </is>
      </c>
      <c r="E252" s="2" t="inlineStr">
        <is>
          <t>o_okeechobee</t>
        </is>
      </c>
      <c r="F252" s="2" t="inlineStr">
        <is>
          <t>2020</t>
        </is>
      </c>
      <c r="G252" s="2" t="inlineStr">
        <is>
          <t>in service May 2020</t>
        </is>
      </c>
      <c r="H252" s="2" t="inlineStr">
        <is>
          <t>Location and lineage</t>
        </is>
      </c>
      <c r="I252" s="2" t="inlineStr">
        <is>
          <t>Outside the Heartland</t>
        </is>
      </c>
      <c r="J252" s="2" t="inlineStr">
        <is>
          <t>Okeechobee</t>
        </is>
      </c>
    </row>
    <row r="253">
      <c r="A253" s="2" t="inlineStr">
        <is>
          <t>Florida Power &amp; Light</t>
        </is>
      </c>
      <c r="B253" s="2" t="inlineStr">
        <is>
          <t>fpl</t>
        </is>
      </c>
      <c r="C253" s="2" t="inlineStr">
        <is>
          <t>founded</t>
        </is>
      </c>
      <c r="D253" s="2" t="inlineStr">
        <is>
          <t>Lakeside Solar Energy Center</t>
        </is>
      </c>
      <c r="E253" s="2" t="inlineStr">
        <is>
          <t>o_lakeside</t>
        </is>
      </c>
      <c r="F253" s="2" t="inlineStr">
        <is>
          <t>2020</t>
        </is>
      </c>
      <c r="G253" s="2" t="inlineStr">
        <is>
          <t>in service December 2020</t>
        </is>
      </c>
      <c r="H253" s="2" t="inlineStr">
        <is>
          <t>Location and lineage</t>
        </is>
      </c>
      <c r="I253" s="2" t="inlineStr">
        <is>
          <t>Outside the Heartland</t>
        </is>
      </c>
      <c r="J253" s="2" t="inlineStr">
        <is>
          <t>Okeechobee</t>
        </is>
      </c>
    </row>
    <row r="254">
      <c r="A254" s="2" t="inlineStr">
        <is>
          <t>Florida Power &amp; Light</t>
        </is>
      </c>
      <c r="B254" s="2" t="inlineStr">
        <is>
          <t>fpl</t>
        </is>
      </c>
      <c r="C254" s="2" t="inlineStr">
        <is>
          <t>founded</t>
        </is>
      </c>
      <c r="D254" s="2" t="inlineStr">
        <is>
          <t>Fort Drum Solar Energy Center</t>
        </is>
      </c>
      <c r="E254" s="2" t="inlineStr">
        <is>
          <t>o_fortdrum</t>
        </is>
      </c>
      <c r="F254" s="2" t="inlineStr">
        <is>
          <t>2021</t>
        </is>
      </c>
      <c r="G254" s="2" t="inlineStr">
        <is>
          <t>in service August 2021</t>
        </is>
      </c>
      <c r="H254" s="2" t="inlineStr">
        <is>
          <t>Location and lineage</t>
        </is>
      </c>
      <c r="I254" s="2" t="inlineStr">
        <is>
          <t>Outside the Heartland</t>
        </is>
      </c>
      <c r="J254" s="2" t="inlineStr">
        <is>
          <t>Okeechobee</t>
        </is>
      </c>
    </row>
    <row r="255">
      <c r="A255" s="2" t="inlineStr">
        <is>
          <t>Florida Power &amp; Light</t>
        </is>
      </c>
      <c r="B255" s="2" t="inlineStr">
        <is>
          <t>fpl</t>
        </is>
      </c>
      <c r="C255" s="2" t="inlineStr">
        <is>
          <t>founded</t>
        </is>
      </c>
      <c r="D255" s="2" t="inlineStr">
        <is>
          <t>Cavendish Solar Energy Center</t>
        </is>
      </c>
      <c r="E255" s="2" t="inlineStr">
        <is>
          <t>o_cavendish</t>
        </is>
      </c>
      <c r="F255" s="2" t="inlineStr">
        <is>
          <t>2023</t>
        </is>
      </c>
      <c r="G255" s="2" t="inlineStr">
        <is>
          <t>in service January 2023</t>
        </is>
      </c>
      <c r="H255" s="2" t="inlineStr">
        <is>
          <t>Location and lineage</t>
        </is>
      </c>
      <c r="I255" s="2" t="inlineStr">
        <is>
          <t>Outside the Heartland</t>
        </is>
      </c>
      <c r="J255" s="2" t="inlineStr">
        <is>
          <t>Okeechobee</t>
        </is>
      </c>
    </row>
    <row r="256">
      <c r="A256" s="2" t="inlineStr">
        <is>
          <t>Florida Power &amp; Light</t>
        </is>
      </c>
      <c r="B256" s="2" t="inlineStr">
        <is>
          <t>fpl</t>
        </is>
      </c>
      <c r="C256" s="2" t="inlineStr">
        <is>
          <t>founded</t>
        </is>
      </c>
      <c r="D256" s="2" t="inlineStr">
        <is>
          <t>Honeybell Solar Energy Center</t>
        </is>
      </c>
      <c r="E256" s="2" t="inlineStr">
        <is>
          <t>o_honeybell</t>
        </is>
      </c>
      <c r="F256" s="2" t="inlineStr">
        <is>
          <t>2024</t>
        </is>
      </c>
      <c r="G256" s="2" t="inlineStr">
        <is>
          <t>in service November 2024</t>
        </is>
      </c>
      <c r="H256" s="2" t="inlineStr">
        <is>
          <t>Location and lineage</t>
        </is>
      </c>
      <c r="I256" s="2" t="inlineStr">
        <is>
          <t>Outside the Heartland</t>
        </is>
      </c>
      <c r="J256" s="2" t="inlineStr">
        <is>
          <t>Okeechobee</t>
        </is>
      </c>
    </row>
    <row r="257">
      <c r="A257" s="2" t="inlineStr">
        <is>
          <t>Florida Power &amp; Light</t>
        </is>
      </c>
      <c r="B257" s="2" t="inlineStr">
        <is>
          <t>fpl</t>
        </is>
      </c>
      <c r="C257" s="2" t="inlineStr">
        <is>
          <t>founded</t>
        </is>
      </c>
      <c r="D257" s="2" t="inlineStr">
        <is>
          <t>Speckled Perch Solar Energy Center</t>
        </is>
      </c>
      <c r="E257" s="2" t="inlineStr">
        <is>
          <t>o_speckledperch</t>
        </is>
      </c>
      <c r="F257" s="2" t="inlineStr">
        <is>
          <t>2025</t>
        </is>
      </c>
      <c r="G257" s="2" t="inlineStr">
        <is>
          <t>in service January 2025</t>
        </is>
      </c>
      <c r="H257" s="2" t="inlineStr">
        <is>
          <t>Location and lineage</t>
        </is>
      </c>
      <c r="I257" s="2" t="inlineStr">
        <is>
          <t>Outside the Heartland</t>
        </is>
      </c>
      <c r="J257" s="2" t="inlineStr">
        <is>
          <t>Okeechobee</t>
        </is>
      </c>
    </row>
    <row r="258">
      <c r="A258" s="2" t="inlineStr">
        <is>
          <t>Florida Power &amp; Light</t>
        </is>
      </c>
      <c r="B258" s="2" t="inlineStr">
        <is>
          <t>fpl</t>
        </is>
      </c>
      <c r="C258" s="2" t="inlineStr">
        <is>
          <t>founded</t>
        </is>
      </c>
      <c r="D258" s="2" t="inlineStr">
        <is>
          <t>Big Water Solar Energy Center</t>
        </is>
      </c>
      <c r="E258" s="2" t="inlineStr">
        <is>
          <t>o_bigwater</t>
        </is>
      </c>
      <c r="F258" s="2" t="inlineStr">
        <is>
          <t>2025</t>
        </is>
      </c>
      <c r="G258" s="2" t="inlineStr">
        <is>
          <t>in service January 2025</t>
        </is>
      </c>
      <c r="H258" s="2" t="inlineStr">
        <is>
          <t>Location and lineage</t>
        </is>
      </c>
      <c r="I258" s="2" t="inlineStr">
        <is>
          <t>Outside the Heartland</t>
        </is>
      </c>
      <c r="J258" s="2" t="inlineStr">
        <is>
          <t>Okeechobee</t>
        </is>
      </c>
    </row>
    <row r="259">
      <c r="A259" s="2" t="inlineStr">
        <is>
          <t>Florida Power &amp; Light</t>
        </is>
      </c>
      <c r="B259" s="2" t="inlineStr">
        <is>
          <t>fpl</t>
        </is>
      </c>
      <c r="C259" s="2" t="inlineStr">
        <is>
          <t>founded</t>
        </is>
      </c>
      <c r="D259" s="2" t="inlineStr">
        <is>
          <t>Hammock Solar Energy Center</t>
        </is>
      </c>
      <c r="E259" s="2" t="inlineStr">
        <is>
          <t>o_hammock</t>
        </is>
      </c>
      <c r="F259" s="2" t="inlineStr">
        <is>
          <t>2018</t>
        </is>
      </c>
      <c r="G259" s="2" t="inlineStr">
        <is>
          <t>in service March 2018</t>
        </is>
      </c>
      <c r="H259" s="2" t="inlineStr">
        <is>
          <t>Location and lineage</t>
        </is>
      </c>
      <c r="I259" s="2" t="inlineStr">
        <is>
          <t>Outside the Heartland</t>
        </is>
      </c>
      <c r="J259" s="2" t="inlineStr">
        <is>
          <t>The Glades</t>
        </is>
      </c>
    </row>
    <row r="260">
      <c r="A260" s="2" t="inlineStr">
        <is>
          <t>Florida Power &amp; Light</t>
        </is>
      </c>
      <c r="B260" s="2" t="inlineStr">
        <is>
          <t>fpl</t>
        </is>
      </c>
      <c r="C260" s="2" t="inlineStr">
        <is>
          <t>founded</t>
        </is>
      </c>
      <c r="D260" s="2" t="inlineStr">
        <is>
          <t>Blue Heron Solar Energy Center</t>
        </is>
      </c>
      <c r="E260" s="2" t="inlineStr">
        <is>
          <t>o_blueheron</t>
        </is>
      </c>
      <c r="F260" s="2" t="inlineStr">
        <is>
          <t>2020</t>
        </is>
      </c>
      <c r="G260" s="2" t="inlineStr">
        <is>
          <t>in service March 2020</t>
        </is>
      </c>
      <c r="H260" s="2" t="inlineStr">
        <is>
          <t>Location and lineage</t>
        </is>
      </c>
      <c r="I260" s="2" t="inlineStr">
        <is>
          <t>Outside the Heartland</t>
        </is>
      </c>
      <c r="J260" s="2" t="inlineStr">
        <is>
          <t>The Glades</t>
        </is>
      </c>
    </row>
    <row r="261">
      <c r="A261" s="2" t="inlineStr">
        <is>
          <t>Florida Power &amp; Light</t>
        </is>
      </c>
      <c r="B261" s="2" t="inlineStr">
        <is>
          <t>fpl</t>
        </is>
      </c>
      <c r="C261" s="2" t="inlineStr">
        <is>
          <t>founded</t>
        </is>
      </c>
      <c r="D261" s="2" t="inlineStr">
        <is>
          <t>Ghost Orchid Solar Energy Center</t>
        </is>
      </c>
      <c r="E261" s="2" t="inlineStr">
        <is>
          <t>o_ghostorchid</t>
        </is>
      </c>
      <c r="F261" s="2" t="inlineStr">
        <is>
          <t>2022</t>
        </is>
      </c>
      <c r="G261" s="2" t="inlineStr">
        <is>
          <t>in service January 2022</t>
        </is>
      </c>
      <c r="H261" s="2" t="inlineStr">
        <is>
          <t>Location and lineage</t>
        </is>
      </c>
      <c r="I261" s="2" t="inlineStr">
        <is>
          <t>Outside the Heartland</t>
        </is>
      </c>
      <c r="J261" s="2" t="inlineStr">
        <is>
          <t>The Glades</t>
        </is>
      </c>
    </row>
    <row r="262">
      <c r="A262" s="2" t="inlineStr">
        <is>
          <t>Florida Power &amp; Light</t>
        </is>
      </c>
      <c r="B262" s="2" t="inlineStr">
        <is>
          <t>fpl</t>
        </is>
      </c>
      <c r="C262" s="2" t="inlineStr">
        <is>
          <t>founded</t>
        </is>
      </c>
      <c r="D262" s="2" t="inlineStr">
        <is>
          <t>Sawgrass Solar Energy Center</t>
        </is>
      </c>
      <c r="E262" s="2" t="inlineStr">
        <is>
          <t>sawgrass</t>
        </is>
      </c>
      <c r="F262" s="2" t="inlineStr">
        <is>
          <t>2022</t>
        </is>
      </c>
      <c r="G262" s="2" t="inlineStr">
        <is>
          <t>in service January 2022 on a 605 acre property</t>
        </is>
      </c>
      <c r="H262" s="2" t="inlineStr">
        <is>
          <t>Location and lineage</t>
        </is>
      </c>
      <c r="I262" s="2" t="inlineStr">
        <is>
          <t>Outside the Heartland</t>
        </is>
      </c>
      <c r="J262" s="2" t="inlineStr">
        <is>
          <t>The Glades</t>
        </is>
      </c>
    </row>
    <row r="263">
      <c r="A263" s="2" t="inlineStr">
        <is>
          <t>Florida Power &amp; Light</t>
        </is>
      </c>
      <c r="B263" s="2" t="inlineStr">
        <is>
          <t>fpl</t>
        </is>
      </c>
      <c r="C263" s="2" t="inlineStr">
        <is>
          <t>founded</t>
        </is>
      </c>
      <c r="D263" s="2" t="inlineStr">
        <is>
          <t>Beautyberry Solar Energy Center</t>
        </is>
      </c>
      <c r="E263" s="2" t="inlineStr">
        <is>
          <t>o_beautyberry</t>
        </is>
      </c>
      <c r="F263" s="2" t="inlineStr">
        <is>
          <t>2024</t>
        </is>
      </c>
      <c r="G263" s="2" t="inlineStr">
        <is>
          <t>in service January 2024</t>
        </is>
      </c>
      <c r="H263" s="2" t="inlineStr">
        <is>
          <t>Location and lineage</t>
        </is>
      </c>
      <c r="I263" s="2" t="inlineStr">
        <is>
          <t>Outside the Heartland</t>
        </is>
      </c>
      <c r="J263" s="2" t="inlineStr">
        <is>
          <t>The Glades</t>
        </is>
      </c>
    </row>
    <row r="264">
      <c r="A264" s="2" t="inlineStr">
        <is>
          <t>Florida Power &amp; Light</t>
        </is>
      </c>
      <c r="B264" s="2" t="inlineStr">
        <is>
          <t>fpl</t>
        </is>
      </c>
      <c r="C264" s="2" t="inlineStr">
        <is>
          <t>founded</t>
        </is>
      </c>
      <c r="D264" s="2" t="inlineStr">
        <is>
          <t>Caloosahatchee Solar Energy Center</t>
        </is>
      </c>
      <c r="E264" s="2" t="inlineStr">
        <is>
          <t>o_caloosahatchee</t>
        </is>
      </c>
      <c r="F264" s="2" t="inlineStr">
        <is>
          <t>2024</t>
        </is>
      </c>
      <c r="G264" s="2" t="inlineStr">
        <is>
          <t>in service January 2024</t>
        </is>
      </c>
      <c r="H264" s="2" t="inlineStr">
        <is>
          <t>Location and lineage</t>
        </is>
      </c>
      <c r="I264" s="2" t="inlineStr">
        <is>
          <t>Outside the Heartland</t>
        </is>
      </c>
      <c r="J264" s="2" t="inlineStr">
        <is>
          <t>The Glades</t>
        </is>
      </c>
    </row>
    <row r="265">
      <c r="A265" s="2" t="inlineStr">
        <is>
          <t>Florida Power &amp; Light</t>
        </is>
      </c>
      <c r="B265" s="2" t="inlineStr">
        <is>
          <t>fpl</t>
        </is>
      </c>
      <c r="C265" s="2" t="inlineStr">
        <is>
          <t>founded</t>
        </is>
      </c>
      <c r="D265" s="2" t="inlineStr">
        <is>
          <t>Woodyard Solar Energy Center</t>
        </is>
      </c>
      <c r="E265" s="2" t="inlineStr">
        <is>
          <t>o_woodyard</t>
        </is>
      </c>
      <c r="F265" s="2" t="inlineStr">
        <is>
          <t>2024</t>
        </is>
      </c>
      <c r="G265" s="2" t="inlineStr">
        <is>
          <t>in service March 2024</t>
        </is>
      </c>
      <c r="H265" s="2" t="inlineStr">
        <is>
          <t>Location and lineage</t>
        </is>
      </c>
      <c r="I265" s="2" t="inlineStr">
        <is>
          <t>Outside the Heartland</t>
        </is>
      </c>
      <c r="J265" s="2" t="inlineStr">
        <is>
          <t>The Glades</t>
        </is>
      </c>
    </row>
    <row r="266">
      <c r="A266" s="2" t="inlineStr">
        <is>
          <t>Florida Power &amp; Light</t>
        </is>
      </c>
      <c r="B266" s="2" t="inlineStr">
        <is>
          <t>fpl</t>
        </is>
      </c>
      <c r="C266" s="2" t="inlineStr">
        <is>
          <t>founded</t>
        </is>
      </c>
      <c r="D266" s="2" t="inlineStr">
        <is>
          <t>Hendry Isles Solar Energy Center</t>
        </is>
      </c>
      <c r="E266" s="2" t="inlineStr">
        <is>
          <t>o_hendryisles</t>
        </is>
      </c>
      <c r="F266" s="2" t="inlineStr">
        <is>
          <t>2024</t>
        </is>
      </c>
      <c r="G266" s="2" t="inlineStr">
        <is>
          <t>in service November 2024</t>
        </is>
      </c>
      <c r="H266" s="2" t="inlineStr">
        <is>
          <t>Location and lineage</t>
        </is>
      </c>
      <c r="I266" s="2" t="inlineStr">
        <is>
          <t>Outside the Heartland</t>
        </is>
      </c>
      <c r="J266" s="2" t="inlineStr">
        <is>
          <t>The Glades</t>
        </is>
      </c>
    </row>
    <row r="267">
      <c r="A267" s="2" t="inlineStr">
        <is>
          <t>Florida Power &amp; Light</t>
        </is>
      </c>
      <c r="B267" s="2" t="inlineStr">
        <is>
          <t>fpl</t>
        </is>
      </c>
      <c r="C267" s="2" t="inlineStr">
        <is>
          <t>founded</t>
        </is>
      </c>
      <c r="D267" s="2" t="inlineStr">
        <is>
          <t>Okeechobee Clean Energy Center</t>
        </is>
      </c>
      <c r="E267" s="2" t="inlineStr">
        <is>
          <t>okeegas</t>
        </is>
      </c>
      <c r="F267" s="2" t="inlineStr">
        <is>
          <t>2019</t>
        </is>
      </c>
      <c r="G267" s="2" t="inlineStr">
        <is>
          <t>the 1,720 megawatt combined cycle plant, in service March 2019</t>
        </is>
      </c>
      <c r="H267" s="2" t="inlineStr">
        <is>
          <t>Location and lineage</t>
        </is>
      </c>
      <c r="I267" s="2" t="inlineStr">
        <is>
          <t>Outside the Heartland</t>
        </is>
      </c>
      <c r="J267" s="2" t="inlineStr">
        <is>
          <t>Okeechobee</t>
        </is>
      </c>
    </row>
    <row r="268">
      <c r="A268" s="2" t="inlineStr">
        <is>
          <t>Vandolah power plant purchase</t>
        </is>
      </c>
      <c r="B268" s="2" t="inlineStr">
        <is>
          <t>vandolah</t>
        </is>
      </c>
      <c r="C268" s="2" t="inlineStr">
        <is>
          <t>unit or member of</t>
        </is>
      </c>
      <c r="D268" s="2" t="inlineStr">
        <is>
          <t>Florida Power &amp; Light</t>
        </is>
      </c>
      <c r="E268" s="2" t="inlineStr">
        <is>
          <t>fpl</t>
        </is>
      </c>
      <c r="F268" s="2" t="inlineStr">
        <is>
          <t>announced; from 2027</t>
        </is>
      </c>
      <c r="G268" s="2" t="inlineStr">
        <is>
          <t>FERC approves the purchase in December 2025; service for FPL customers from 1 June 2027 per the plan</t>
        </is>
      </c>
      <c r="H268" s="2" t="inlineStr">
        <is>
          <t>Location and lineage</t>
        </is>
      </c>
      <c r="I268" s="2" t="inlineStr">
        <is>
          <t>Peace River valley</t>
        </is>
      </c>
      <c r="J268" s="2" t="inlineStr">
        <is>
          <t>Outside the Heartland</t>
        </is>
      </c>
    </row>
    <row r="269">
      <c r="A269" s="2" t="inlineStr">
        <is>
          <t>Florida Power &amp; Light</t>
        </is>
      </c>
      <c r="B269" s="2" t="inlineStr">
        <is>
          <t>fpl</t>
        </is>
      </c>
      <c r="C269" s="2" t="inlineStr">
        <is>
          <t>founded</t>
        </is>
      </c>
      <c r="D269" s="2" t="inlineStr">
        <is>
          <t>Blanketflower Solar Energy Center</t>
        </is>
      </c>
      <c r="E269" s="2" t="inlineStr">
        <is>
          <t>s_blanketflower</t>
        </is>
      </c>
      <c r="F269" s="2" t="inlineStr">
        <is>
          <t>announced 2026</t>
        </is>
      </c>
      <c r="G269" s="2" t="inlineStr">
        <is>
          <t>preferred site in the 2026 plan</t>
        </is>
      </c>
      <c r="H269" s="2" t="inlineStr">
        <is>
          <t>Location and lineage</t>
        </is>
      </c>
      <c r="I269" s="2" t="inlineStr">
        <is>
          <t>Outside the Heartland</t>
        </is>
      </c>
      <c r="J269" s="2" t="inlineStr">
        <is>
          <t>Peace River valley</t>
        </is>
      </c>
    </row>
    <row r="270">
      <c r="A270" s="2" t="inlineStr">
        <is>
          <t>Florida Power &amp; Light</t>
        </is>
      </c>
      <c r="B270" s="2" t="inlineStr">
        <is>
          <t>fpl</t>
        </is>
      </c>
      <c r="C270" s="2" t="inlineStr">
        <is>
          <t>founded</t>
        </is>
      </c>
      <c r="D270" s="2" t="inlineStr">
        <is>
          <t>Dove Solar Energy Center</t>
        </is>
      </c>
      <c r="E270" s="2" t="inlineStr">
        <is>
          <t>s_dove</t>
        </is>
      </c>
      <c r="F270" s="2" t="inlineStr">
        <is>
          <t>announced 2026</t>
        </is>
      </c>
      <c r="G270" s="2" t="inlineStr">
        <is>
          <t>preferred site in the 2026 plan</t>
        </is>
      </c>
      <c r="H270" s="2" t="inlineStr">
        <is>
          <t>Location and lineage</t>
        </is>
      </c>
      <c r="I270" s="2" t="inlineStr">
        <is>
          <t>Outside the Heartland</t>
        </is>
      </c>
      <c r="J270" s="2" t="inlineStr">
        <is>
          <t>Peace River valley</t>
        </is>
      </c>
    </row>
    <row r="271">
      <c r="A271" s="2" t="inlineStr">
        <is>
          <t>Florida Power &amp; Light</t>
        </is>
      </c>
      <c r="B271" s="2" t="inlineStr">
        <is>
          <t>fpl</t>
        </is>
      </c>
      <c r="C271" s="2" t="inlineStr">
        <is>
          <t>founded</t>
        </is>
      </c>
      <c r="D271" s="2" t="inlineStr">
        <is>
          <t>Ladybug Solar Energy Center</t>
        </is>
      </c>
      <c r="E271" s="2" t="inlineStr">
        <is>
          <t>s_ladybug</t>
        </is>
      </c>
      <c r="F271" s="2" t="inlineStr">
        <is>
          <t>announced 2026</t>
        </is>
      </c>
      <c r="G271" s="2" t="inlineStr">
        <is>
          <t>preferred site in the 2026 plan</t>
        </is>
      </c>
      <c r="H271" s="2" t="inlineStr">
        <is>
          <t>Location and lineage</t>
        </is>
      </c>
      <c r="I271" s="2" t="inlineStr">
        <is>
          <t>Outside the Heartland</t>
        </is>
      </c>
      <c r="J271" s="2" t="inlineStr">
        <is>
          <t>Peace River valley</t>
        </is>
      </c>
    </row>
    <row r="272">
      <c r="A272" s="2" t="inlineStr">
        <is>
          <t>Florida Power &amp; Light</t>
        </is>
      </c>
      <c r="B272" s="2" t="inlineStr">
        <is>
          <t>fpl</t>
        </is>
      </c>
      <c r="C272" s="2" t="inlineStr">
        <is>
          <t>founded</t>
        </is>
      </c>
      <c r="D272" s="2" t="inlineStr">
        <is>
          <t>Leafcutter Solar Energy Center</t>
        </is>
      </c>
      <c r="E272" s="2" t="inlineStr">
        <is>
          <t>s_leafcutter</t>
        </is>
      </c>
      <c r="F272" s="2" t="inlineStr">
        <is>
          <t>announced 2026</t>
        </is>
      </c>
      <c r="G272" s="2" t="inlineStr">
        <is>
          <t>preferred site in the 2026 plan</t>
        </is>
      </c>
      <c r="H272" s="2" t="inlineStr">
        <is>
          <t>Location and lineage</t>
        </is>
      </c>
      <c r="I272" s="2" t="inlineStr">
        <is>
          <t>Outside the Heartland</t>
        </is>
      </c>
      <c r="J272" s="2" t="inlineStr">
        <is>
          <t>Peace River valley</t>
        </is>
      </c>
    </row>
    <row r="273">
      <c r="A273" s="2" t="inlineStr">
        <is>
          <t>Florida Power &amp; Light</t>
        </is>
      </c>
      <c r="B273" s="2" t="inlineStr">
        <is>
          <t>fpl</t>
        </is>
      </c>
      <c r="C273" s="2" t="inlineStr">
        <is>
          <t>founded</t>
        </is>
      </c>
      <c r="D273" s="2" t="inlineStr">
        <is>
          <t>Limpkin Solar Energy Center</t>
        </is>
      </c>
      <c r="E273" s="2" t="inlineStr">
        <is>
          <t>s_limpkin</t>
        </is>
      </c>
      <c r="F273" s="2" t="inlineStr">
        <is>
          <t>announced 2026</t>
        </is>
      </c>
      <c r="G273" s="2" t="inlineStr">
        <is>
          <t>preferred site in the 2026 plan</t>
        </is>
      </c>
      <c r="H273" s="2" t="inlineStr">
        <is>
          <t>Location and lineage</t>
        </is>
      </c>
      <c r="I273" s="2" t="inlineStr">
        <is>
          <t>Outside the Heartland</t>
        </is>
      </c>
      <c r="J273" s="2" t="inlineStr">
        <is>
          <t>Peace River valley</t>
        </is>
      </c>
    </row>
    <row r="274">
      <c r="A274" s="2" t="inlineStr">
        <is>
          <t>Florida Power &amp; Light</t>
        </is>
      </c>
      <c r="B274" s="2" t="inlineStr">
        <is>
          <t>fpl</t>
        </is>
      </c>
      <c r="C274" s="2" t="inlineStr">
        <is>
          <t>founded</t>
        </is>
      </c>
      <c r="D274" s="2" t="inlineStr">
        <is>
          <t>Joshua Creek Solar Energy Center</t>
        </is>
      </c>
      <c r="E274" s="2" t="inlineStr">
        <is>
          <t>s_joshuacreek</t>
        </is>
      </c>
      <c r="F274" s="2" t="inlineStr">
        <is>
          <t>announced 2026</t>
        </is>
      </c>
      <c r="G274" s="2" t="inlineStr">
        <is>
          <t>preferred site in the 2026 plan</t>
        </is>
      </c>
      <c r="H274" s="2" t="inlineStr">
        <is>
          <t>Location and lineage</t>
        </is>
      </c>
      <c r="I274" s="2" t="inlineStr">
        <is>
          <t>Outside the Heartland</t>
        </is>
      </c>
      <c r="J274" s="2" t="inlineStr">
        <is>
          <t>Peace River valley</t>
        </is>
      </c>
    </row>
    <row r="275">
      <c r="A275" s="2" t="inlineStr">
        <is>
          <t>Florida Power &amp; Light</t>
        </is>
      </c>
      <c r="B275" s="2" t="inlineStr">
        <is>
          <t>fpl</t>
        </is>
      </c>
      <c r="C275" s="2" t="inlineStr">
        <is>
          <t>founded</t>
        </is>
      </c>
      <c r="D275" s="2" t="inlineStr">
        <is>
          <t>Sand Gully Solar Energy Center</t>
        </is>
      </c>
      <c r="E275" s="2" t="inlineStr">
        <is>
          <t>s_sandgully</t>
        </is>
      </c>
      <c r="F275" s="2" t="inlineStr">
        <is>
          <t>announced 2026</t>
        </is>
      </c>
      <c r="G275" s="2" t="inlineStr">
        <is>
          <t>preferred site in the 2026 plan</t>
        </is>
      </c>
      <c r="H275" s="2" t="inlineStr">
        <is>
          <t>Location and lineage</t>
        </is>
      </c>
      <c r="I275" s="2" t="inlineStr">
        <is>
          <t>Outside the Heartland</t>
        </is>
      </c>
      <c r="J275" s="2" t="inlineStr">
        <is>
          <t>Peace River valley</t>
        </is>
      </c>
    </row>
    <row r="276">
      <c r="A276" s="2" t="inlineStr">
        <is>
          <t>Florida Power &amp; Light</t>
        </is>
      </c>
      <c r="B276" s="2" t="inlineStr">
        <is>
          <t>fpl</t>
        </is>
      </c>
      <c r="C276" s="2" t="inlineStr">
        <is>
          <t>founded</t>
        </is>
      </c>
      <c r="D276" s="2" t="inlineStr">
        <is>
          <t>Shell Creek Solar Energy Center</t>
        </is>
      </c>
      <c r="E276" s="2" t="inlineStr">
        <is>
          <t>s_shellcreek</t>
        </is>
      </c>
      <c r="F276" s="2" t="inlineStr">
        <is>
          <t>announced 2026</t>
        </is>
      </c>
      <c r="G276" s="2" t="inlineStr">
        <is>
          <t>preferred site in the 2026 plan</t>
        </is>
      </c>
      <c r="H276" s="2" t="inlineStr">
        <is>
          <t>Location and lineage</t>
        </is>
      </c>
      <c r="I276" s="2" t="inlineStr">
        <is>
          <t>Outside the Heartland</t>
        </is>
      </c>
      <c r="J276" s="2" t="inlineStr">
        <is>
          <t>Peace River valley</t>
        </is>
      </c>
    </row>
    <row r="277">
      <c r="A277" s="2" t="inlineStr">
        <is>
          <t>Florida Power &amp; Light</t>
        </is>
      </c>
      <c r="B277" s="2" t="inlineStr">
        <is>
          <t>fpl</t>
        </is>
      </c>
      <c r="C277" s="2" t="inlineStr">
        <is>
          <t>founded</t>
        </is>
      </c>
      <c r="D277" s="2" t="inlineStr">
        <is>
          <t>Grapefruit Solar Energy Center</t>
        </is>
      </c>
      <c r="E277" s="2" t="inlineStr">
        <is>
          <t>s_grapefruit</t>
        </is>
      </c>
      <c r="F277" s="2" t="inlineStr">
        <is>
          <t>announced 2026</t>
        </is>
      </c>
      <c r="G277" s="2" t="inlineStr">
        <is>
          <t>preferred site in the 2026 plan</t>
        </is>
      </c>
      <c r="H277" s="2" t="inlineStr">
        <is>
          <t>Location and lineage</t>
        </is>
      </c>
      <c r="I277" s="2" t="inlineStr">
        <is>
          <t>Outside the Heartland</t>
        </is>
      </c>
      <c r="J277" s="2" t="inlineStr">
        <is>
          <t>The Glades</t>
        </is>
      </c>
    </row>
    <row r="278">
      <c r="A278" s="2" t="inlineStr">
        <is>
          <t>Florida Power &amp; Light</t>
        </is>
      </c>
      <c r="B278" s="2" t="inlineStr">
        <is>
          <t>fpl</t>
        </is>
      </c>
      <c r="C278" s="2" t="inlineStr">
        <is>
          <t>founded</t>
        </is>
      </c>
      <c r="D278" s="2" t="inlineStr">
        <is>
          <t>LaBelle Solar Energy Center</t>
        </is>
      </c>
      <c r="E278" s="2" t="inlineStr">
        <is>
          <t>s_labelle</t>
        </is>
      </c>
      <c r="F278" s="2" t="inlineStr">
        <is>
          <t>announced 2026</t>
        </is>
      </c>
      <c r="G278" s="2" t="inlineStr">
        <is>
          <t>preferred site in the 2026 plan</t>
        </is>
      </c>
      <c r="H278" s="2" t="inlineStr">
        <is>
          <t>Location and lineage</t>
        </is>
      </c>
      <c r="I278" s="2" t="inlineStr">
        <is>
          <t>Outside the Heartland</t>
        </is>
      </c>
      <c r="J278" s="2" t="inlineStr">
        <is>
          <t>The Glades</t>
        </is>
      </c>
    </row>
    <row r="279">
      <c r="A279" s="2" t="inlineStr">
        <is>
          <t>Florida Power &amp; Light</t>
        </is>
      </c>
      <c r="B279" s="2" t="inlineStr">
        <is>
          <t>fpl</t>
        </is>
      </c>
      <c r="C279" s="2" t="inlineStr">
        <is>
          <t>founded</t>
        </is>
      </c>
      <c r="D279" s="2" t="inlineStr">
        <is>
          <t>Mango Solar Energy Center</t>
        </is>
      </c>
      <c r="E279" s="2" t="inlineStr">
        <is>
          <t>s_mango</t>
        </is>
      </c>
      <c r="F279" s="2" t="inlineStr">
        <is>
          <t>announced 2026</t>
        </is>
      </c>
      <c r="G279" s="2" t="inlineStr">
        <is>
          <t>preferred site in the 2026 plan</t>
        </is>
      </c>
      <c r="H279" s="2" t="inlineStr">
        <is>
          <t>Location and lineage</t>
        </is>
      </c>
      <c r="I279" s="2" t="inlineStr">
        <is>
          <t>Outside the Heartland</t>
        </is>
      </c>
      <c r="J279" s="2" t="inlineStr">
        <is>
          <t>The Glades</t>
        </is>
      </c>
    </row>
    <row r="280">
      <c r="A280" s="2" t="inlineStr">
        <is>
          <t>Florida Power &amp; Light</t>
        </is>
      </c>
      <c r="B280" s="2" t="inlineStr">
        <is>
          <t>fpl</t>
        </is>
      </c>
      <c r="C280" s="2" t="inlineStr">
        <is>
          <t>founded</t>
        </is>
      </c>
      <c r="D280" s="2" t="inlineStr">
        <is>
          <t>Redroot Solar Energy Center</t>
        </is>
      </c>
      <c r="E280" s="2" t="inlineStr">
        <is>
          <t>s_redroot</t>
        </is>
      </c>
      <c r="F280" s="2" t="inlineStr">
        <is>
          <t>announced 2026</t>
        </is>
      </c>
      <c r="G280" s="2" t="inlineStr">
        <is>
          <t>preferred site in the 2026 plan</t>
        </is>
      </c>
      <c r="H280" s="2" t="inlineStr">
        <is>
          <t>Location and lineage</t>
        </is>
      </c>
      <c r="I280" s="2" t="inlineStr">
        <is>
          <t>Outside the Heartland</t>
        </is>
      </c>
      <c r="J280" s="2" t="inlineStr">
        <is>
          <t>The Glades</t>
        </is>
      </c>
    </row>
    <row r="281">
      <c r="A281" s="2" t="inlineStr">
        <is>
          <t>Florida Power &amp; Light</t>
        </is>
      </c>
      <c r="B281" s="2" t="inlineStr">
        <is>
          <t>fpl</t>
        </is>
      </c>
      <c r="C281" s="2" t="inlineStr">
        <is>
          <t>founded</t>
        </is>
      </c>
      <c r="D281" s="2" t="inlineStr">
        <is>
          <t>Waxweed Solar Energy Center</t>
        </is>
      </c>
      <c r="E281" s="2" t="inlineStr">
        <is>
          <t>s_waxweed</t>
        </is>
      </c>
      <c r="F281" s="2" t="inlineStr">
        <is>
          <t>announced 2026</t>
        </is>
      </c>
      <c r="G281" s="2" t="inlineStr">
        <is>
          <t>preferred site in the 2026 plan</t>
        </is>
      </c>
      <c r="H281" s="2" t="inlineStr">
        <is>
          <t>Location and lineage</t>
        </is>
      </c>
      <c r="I281" s="2" t="inlineStr">
        <is>
          <t>Outside the Heartland</t>
        </is>
      </c>
      <c r="J281" s="2" t="inlineStr">
        <is>
          <t>The Glades</t>
        </is>
      </c>
    </row>
    <row r="282">
      <c r="A282" s="2" t="inlineStr">
        <is>
          <t>Florida Power &amp; Light</t>
        </is>
      </c>
      <c r="B282" s="2" t="inlineStr">
        <is>
          <t>fpl</t>
        </is>
      </c>
      <c r="C282" s="2" t="inlineStr">
        <is>
          <t>founded</t>
        </is>
      </c>
      <c r="D282" s="2" t="inlineStr">
        <is>
          <t>Cocoplum Solar Energy Center</t>
        </is>
      </c>
      <c r="E282" s="2" t="inlineStr">
        <is>
          <t>s_cocoplum</t>
        </is>
      </c>
      <c r="F282" s="2" t="inlineStr">
        <is>
          <t>announced 2026</t>
        </is>
      </c>
      <c r="G282" s="2" t="inlineStr">
        <is>
          <t>preferred site in the 2026 plan</t>
        </is>
      </c>
      <c r="H282" s="2" t="inlineStr">
        <is>
          <t>Location and lineage</t>
        </is>
      </c>
      <c r="I282" s="2" t="inlineStr">
        <is>
          <t>Outside the Heartland</t>
        </is>
      </c>
      <c r="J282" s="2" t="inlineStr">
        <is>
          <t>The Glades</t>
        </is>
      </c>
    </row>
    <row r="283">
      <c r="A283" s="2" t="inlineStr">
        <is>
          <t>Florida Power &amp; Light</t>
        </is>
      </c>
      <c r="B283" s="2" t="inlineStr">
        <is>
          <t>fpl</t>
        </is>
      </c>
      <c r="C283" s="2" t="inlineStr">
        <is>
          <t>founded</t>
        </is>
      </c>
      <c r="D283" s="2" t="inlineStr">
        <is>
          <t>Hendry Solar Energy Center</t>
        </is>
      </c>
      <c r="E283" s="2" t="inlineStr">
        <is>
          <t>s_hendry</t>
        </is>
      </c>
      <c r="F283" s="2" t="inlineStr">
        <is>
          <t>announced 2026</t>
        </is>
      </c>
      <c r="G283" s="2" t="inlineStr">
        <is>
          <t>preferred site in the 2026 plan</t>
        </is>
      </c>
      <c r="H283" s="2" t="inlineStr">
        <is>
          <t>Location and lineage</t>
        </is>
      </c>
      <c r="I283" s="2" t="inlineStr">
        <is>
          <t>Outside the Heartland</t>
        </is>
      </c>
      <c r="J283" s="2" t="inlineStr">
        <is>
          <t>The Glades</t>
        </is>
      </c>
    </row>
    <row r="284">
      <c r="A284" s="2" t="inlineStr">
        <is>
          <t>Florida Power &amp; Light</t>
        </is>
      </c>
      <c r="B284" s="2" t="inlineStr">
        <is>
          <t>fpl</t>
        </is>
      </c>
      <c r="C284" s="2" t="inlineStr">
        <is>
          <t>founded</t>
        </is>
      </c>
      <c r="D284" s="2" t="inlineStr">
        <is>
          <t>Tangelo Solar Energy Center</t>
        </is>
      </c>
      <c r="E284" s="2" t="inlineStr">
        <is>
          <t>s_tangelo</t>
        </is>
      </c>
      <c r="F284" s="2" t="inlineStr">
        <is>
          <t>announced 2026</t>
        </is>
      </c>
      <c r="G284" s="2" t="inlineStr">
        <is>
          <t>preferred site in the 2026 plan</t>
        </is>
      </c>
      <c r="H284" s="2" t="inlineStr">
        <is>
          <t>Location and lineage</t>
        </is>
      </c>
      <c r="I284" s="2" t="inlineStr">
        <is>
          <t>Outside the Heartland</t>
        </is>
      </c>
      <c r="J284" s="2" t="inlineStr">
        <is>
          <t>Okeechobee</t>
        </is>
      </c>
    </row>
    <row r="285">
      <c r="A285" s="2" t="inlineStr">
        <is>
          <t>Florida Power &amp; Light</t>
        </is>
      </c>
      <c r="B285" s="2" t="inlineStr">
        <is>
          <t>fpl</t>
        </is>
      </c>
      <c r="C285" s="2" t="inlineStr">
        <is>
          <t>founded</t>
        </is>
      </c>
      <c r="D285" s="2" t="inlineStr">
        <is>
          <t>Catfish Solar Energy Center</t>
        </is>
      </c>
      <c r="E285" s="2" t="inlineStr">
        <is>
          <t>s_catfish</t>
        </is>
      </c>
      <c r="F285" s="2" t="inlineStr">
        <is>
          <t>announced 2026</t>
        </is>
      </c>
      <c r="G285" s="2" t="inlineStr">
        <is>
          <t>preferred site in the 2026 plan</t>
        </is>
      </c>
      <c r="H285" s="2" t="inlineStr">
        <is>
          <t>Location and lineage</t>
        </is>
      </c>
      <c r="I285" s="2" t="inlineStr">
        <is>
          <t>Outside the Heartland</t>
        </is>
      </c>
      <c r="J285" s="2" t="inlineStr">
        <is>
          <t>Okeechobee</t>
        </is>
      </c>
    </row>
    <row r="286">
      <c r="A286" s="2" t="inlineStr">
        <is>
          <t>Florida Power &amp; Light</t>
        </is>
      </c>
      <c r="B286" s="2" t="inlineStr">
        <is>
          <t>fpl</t>
        </is>
      </c>
      <c r="C286" s="2" t="inlineStr">
        <is>
          <t>founded</t>
        </is>
      </c>
      <c r="D286" s="2" t="inlineStr">
        <is>
          <t>Caladium Solar Energy Center</t>
        </is>
      </c>
      <c r="E286" s="2" t="inlineStr">
        <is>
          <t>s_caladium</t>
        </is>
      </c>
      <c r="F286" s="2" t="inlineStr">
        <is>
          <t>announced 2026</t>
        </is>
      </c>
      <c r="G286" s="2" t="inlineStr">
        <is>
          <t>preferred site in the 2026 plan</t>
        </is>
      </c>
      <c r="H286" s="2" t="inlineStr">
        <is>
          <t>Location and lineage</t>
        </is>
      </c>
      <c r="I286" s="2" t="inlineStr">
        <is>
          <t>Outside the Heartland</t>
        </is>
      </c>
      <c r="J286" s="2" t="inlineStr">
        <is>
          <t>The Ridge</t>
        </is>
      </c>
    </row>
    <row r="287">
      <c r="A287" s="2" t="inlineStr">
        <is>
          <t>FPL 2026 Ten Year Site Plan</t>
        </is>
      </c>
      <c r="B287" s="2" t="inlineStr">
        <is>
          <t>tysp2026</t>
        </is>
      </c>
      <c r="C287" s="2" t="inlineStr">
        <is>
          <t>program, permit or lease over</t>
        </is>
      </c>
      <c r="D287" s="2" t="inlineStr">
        <is>
          <t>Blanketflower Solar Energy Center</t>
        </is>
      </c>
      <c r="E287" s="2" t="inlineStr">
        <is>
          <t>s_blanketflower</t>
        </is>
      </c>
      <c r="F287" s="2" t="inlineStr">
        <is>
          <t>2026</t>
        </is>
      </c>
      <c r="G287" s="2" t="inlineStr">
        <is>
          <t>announced by the filing; not on the 2025 roll</t>
        </is>
      </c>
      <c r="H287" s="2" t="inlineStr">
        <is>
          <t>Programs, permits, events and collaboration</t>
        </is>
      </c>
      <c r="I287" s="2" t="inlineStr">
        <is>
          <t>Outside the Heartland</t>
        </is>
      </c>
      <c r="J287" s="2" t="inlineStr">
        <is>
          <t>Peace River valley</t>
        </is>
      </c>
    </row>
    <row r="288">
      <c r="A288" s="2" t="inlineStr">
        <is>
          <t>FPL 2026 Ten Year Site Plan</t>
        </is>
      </c>
      <c r="B288" s="2" t="inlineStr">
        <is>
          <t>tysp2026</t>
        </is>
      </c>
      <c r="C288" s="2" t="inlineStr">
        <is>
          <t>program, permit or lease over</t>
        </is>
      </c>
      <c r="D288" s="2" t="inlineStr">
        <is>
          <t>Dove Solar Energy Center</t>
        </is>
      </c>
      <c r="E288" s="2" t="inlineStr">
        <is>
          <t>s_dove</t>
        </is>
      </c>
      <c r="F288" s="2" t="inlineStr">
        <is>
          <t>2026</t>
        </is>
      </c>
      <c r="G288" s="2" t="inlineStr">
        <is>
          <t>announced by the filing; not on the 2025 roll</t>
        </is>
      </c>
      <c r="H288" s="2" t="inlineStr">
        <is>
          <t>Programs, permits, events and collaboration</t>
        </is>
      </c>
      <c r="I288" s="2" t="inlineStr">
        <is>
          <t>Outside the Heartland</t>
        </is>
      </c>
      <c r="J288" s="2" t="inlineStr">
        <is>
          <t>Peace River valley</t>
        </is>
      </c>
    </row>
    <row r="289">
      <c r="A289" s="2" t="inlineStr">
        <is>
          <t>FPL 2026 Ten Year Site Plan</t>
        </is>
      </c>
      <c r="B289" s="2" t="inlineStr">
        <is>
          <t>tysp2026</t>
        </is>
      </c>
      <c r="C289" s="2" t="inlineStr">
        <is>
          <t>program, permit or lease over</t>
        </is>
      </c>
      <c r="D289" s="2" t="inlineStr">
        <is>
          <t>Ladybug Solar Energy Center</t>
        </is>
      </c>
      <c r="E289" s="2" t="inlineStr">
        <is>
          <t>s_ladybug</t>
        </is>
      </c>
      <c r="F289" s="2" t="inlineStr">
        <is>
          <t>2026</t>
        </is>
      </c>
      <c r="G289" s="2" t="inlineStr">
        <is>
          <t>announced by the filing; not on the 2025 roll</t>
        </is>
      </c>
      <c r="H289" s="2" t="inlineStr">
        <is>
          <t>Programs, permits, events and collaboration</t>
        </is>
      </c>
      <c r="I289" s="2" t="inlineStr">
        <is>
          <t>Outside the Heartland</t>
        </is>
      </c>
      <c r="J289" s="2" t="inlineStr">
        <is>
          <t>Peace River valley</t>
        </is>
      </c>
    </row>
    <row r="290">
      <c r="A290" s="2" t="inlineStr">
        <is>
          <t>FPL 2026 Ten Year Site Plan</t>
        </is>
      </c>
      <c r="B290" s="2" t="inlineStr">
        <is>
          <t>tysp2026</t>
        </is>
      </c>
      <c r="C290" s="2" t="inlineStr">
        <is>
          <t>program, permit or lease over</t>
        </is>
      </c>
      <c r="D290" s="2" t="inlineStr">
        <is>
          <t>Leafcutter Solar Energy Center</t>
        </is>
      </c>
      <c r="E290" s="2" t="inlineStr">
        <is>
          <t>s_leafcutter</t>
        </is>
      </c>
      <c r="F290" s="2" t="inlineStr">
        <is>
          <t>2026</t>
        </is>
      </c>
      <c r="G290" s="2" t="inlineStr">
        <is>
          <t>announced by the filing; not on the 2025 roll</t>
        </is>
      </c>
      <c r="H290" s="2" t="inlineStr">
        <is>
          <t>Programs, permits, events and collaboration</t>
        </is>
      </c>
      <c r="I290" s="2" t="inlineStr">
        <is>
          <t>Outside the Heartland</t>
        </is>
      </c>
      <c r="J290" s="2" t="inlineStr">
        <is>
          <t>Peace River valley</t>
        </is>
      </c>
    </row>
    <row r="291">
      <c r="A291" s="2" t="inlineStr">
        <is>
          <t>FPL 2026 Ten Year Site Plan</t>
        </is>
      </c>
      <c r="B291" s="2" t="inlineStr">
        <is>
          <t>tysp2026</t>
        </is>
      </c>
      <c r="C291" s="2" t="inlineStr">
        <is>
          <t>program, permit or lease over</t>
        </is>
      </c>
      <c r="D291" s="2" t="inlineStr">
        <is>
          <t>Limpkin Solar Energy Center</t>
        </is>
      </c>
      <c r="E291" s="2" t="inlineStr">
        <is>
          <t>s_limpkin</t>
        </is>
      </c>
      <c r="F291" s="2" t="inlineStr">
        <is>
          <t>2026</t>
        </is>
      </c>
      <c r="G291" s="2" t="inlineStr">
        <is>
          <t>announced by the filing; the plan's operative tables read Collier County</t>
        </is>
      </c>
      <c r="H291" s="2" t="inlineStr">
        <is>
          <t>Programs, permits, events and collaboration</t>
        </is>
      </c>
      <c r="I291" s="2" t="inlineStr">
        <is>
          <t>Outside the Heartland</t>
        </is>
      </c>
      <c r="J291" s="2" t="inlineStr">
        <is>
          <t>Peace River valley</t>
        </is>
      </c>
    </row>
    <row r="292">
      <c r="A292" s="2" t="inlineStr">
        <is>
          <t>FPL 2026 Ten Year Site Plan</t>
        </is>
      </c>
      <c r="B292" s="2" t="inlineStr">
        <is>
          <t>tysp2026</t>
        </is>
      </c>
      <c r="C292" s="2" t="inlineStr">
        <is>
          <t>program, permit or lease over</t>
        </is>
      </c>
      <c r="D292" s="2" t="inlineStr">
        <is>
          <t>Joshua Creek Solar Energy Center</t>
        </is>
      </c>
      <c r="E292" s="2" t="inlineStr">
        <is>
          <t>s_joshuacreek</t>
        </is>
      </c>
      <c r="F292" s="2" t="inlineStr">
        <is>
          <t>2026</t>
        </is>
      </c>
      <c r="G292" s="2" t="inlineStr">
        <is>
          <t>announced by the filing; not on the 2025 roll</t>
        </is>
      </c>
      <c r="H292" s="2" t="inlineStr">
        <is>
          <t>Programs, permits, events and collaboration</t>
        </is>
      </c>
      <c r="I292" s="2" t="inlineStr">
        <is>
          <t>Outside the Heartland</t>
        </is>
      </c>
      <c r="J292" s="2" t="inlineStr">
        <is>
          <t>Peace River valley</t>
        </is>
      </c>
    </row>
    <row r="293">
      <c r="A293" s="2" t="inlineStr">
        <is>
          <t>FPL 2026 Ten Year Site Plan</t>
        </is>
      </c>
      <c r="B293" s="2" t="inlineStr">
        <is>
          <t>tysp2026</t>
        </is>
      </c>
      <c r="C293" s="2" t="inlineStr">
        <is>
          <t>program, permit or lease over</t>
        </is>
      </c>
      <c r="D293" s="2" t="inlineStr">
        <is>
          <t>Sand Gully Solar Energy Center</t>
        </is>
      </c>
      <c r="E293" s="2" t="inlineStr">
        <is>
          <t>s_sandgully</t>
        </is>
      </c>
      <c r="F293" s="2" t="inlineStr">
        <is>
          <t>2026</t>
        </is>
      </c>
      <c r="G293" s="2" t="inlineStr">
        <is>
          <t>announced by the filing; not on the 2025 roll</t>
        </is>
      </c>
      <c r="H293" s="2" t="inlineStr">
        <is>
          <t>Programs, permits, events and collaboration</t>
        </is>
      </c>
      <c r="I293" s="2" t="inlineStr">
        <is>
          <t>Outside the Heartland</t>
        </is>
      </c>
      <c r="J293" s="2" t="inlineStr">
        <is>
          <t>Peace River valley</t>
        </is>
      </c>
    </row>
    <row r="294">
      <c r="A294" s="2" t="inlineStr">
        <is>
          <t>FPL 2026 Ten Year Site Plan</t>
        </is>
      </c>
      <c r="B294" s="2" t="inlineStr">
        <is>
          <t>tysp2026</t>
        </is>
      </c>
      <c r="C294" s="2" t="inlineStr">
        <is>
          <t>program, permit or lease over</t>
        </is>
      </c>
      <c r="D294" s="2" t="inlineStr">
        <is>
          <t>Shell Creek Solar Energy Center</t>
        </is>
      </c>
      <c r="E294" s="2" t="inlineStr">
        <is>
          <t>s_shellcreek</t>
        </is>
      </c>
      <c r="F294" s="2" t="inlineStr">
        <is>
          <t>2026</t>
        </is>
      </c>
      <c r="G294" s="2" t="inlineStr">
        <is>
          <t>announced by the filing; listed Charlotte and DeSoto</t>
        </is>
      </c>
      <c r="H294" s="2" t="inlineStr">
        <is>
          <t>Programs, permits, events and collaboration</t>
        </is>
      </c>
      <c r="I294" s="2" t="inlineStr">
        <is>
          <t>Outside the Heartland</t>
        </is>
      </c>
      <c r="J294" s="2" t="inlineStr">
        <is>
          <t>Peace River valley</t>
        </is>
      </c>
    </row>
    <row r="295">
      <c r="A295" s="2" t="inlineStr">
        <is>
          <t>FPL 2026 Ten Year Site Plan</t>
        </is>
      </c>
      <c r="B295" s="2" t="inlineStr">
        <is>
          <t>tysp2026</t>
        </is>
      </c>
      <c r="C295" s="2" t="inlineStr">
        <is>
          <t>program, permit or lease over</t>
        </is>
      </c>
      <c r="D295" s="2" t="inlineStr">
        <is>
          <t>Grapefruit Solar Energy Center</t>
        </is>
      </c>
      <c r="E295" s="2" t="inlineStr">
        <is>
          <t>s_grapefruit</t>
        </is>
      </c>
      <c r="F295" s="2" t="inlineStr">
        <is>
          <t>2026</t>
        </is>
      </c>
      <c r="G295" s="2" t="inlineStr">
        <is>
          <t>announced by the filing; not on the 2025 roll</t>
        </is>
      </c>
      <c r="H295" s="2" t="inlineStr">
        <is>
          <t>Programs, permits, events and collaboration</t>
        </is>
      </c>
      <c r="I295" s="2" t="inlineStr">
        <is>
          <t>Outside the Heartland</t>
        </is>
      </c>
      <c r="J295" s="2" t="inlineStr">
        <is>
          <t>The Glades</t>
        </is>
      </c>
    </row>
    <row r="296">
      <c r="A296" s="2" t="inlineStr">
        <is>
          <t>FPL 2026 Ten Year Site Plan</t>
        </is>
      </c>
      <c r="B296" s="2" t="inlineStr">
        <is>
          <t>tysp2026</t>
        </is>
      </c>
      <c r="C296" s="2" t="inlineStr">
        <is>
          <t>program, permit or lease over</t>
        </is>
      </c>
      <c r="D296" s="2" t="inlineStr">
        <is>
          <t>LaBelle Solar Energy Center</t>
        </is>
      </c>
      <c r="E296" s="2" t="inlineStr">
        <is>
          <t>s_labelle</t>
        </is>
      </c>
      <c r="F296" s="2" t="inlineStr">
        <is>
          <t>2026</t>
        </is>
      </c>
      <c r="G296" s="2" t="inlineStr">
        <is>
          <t>announced by the filing; not on the 2025 roll</t>
        </is>
      </c>
      <c r="H296" s="2" t="inlineStr">
        <is>
          <t>Programs, permits, events and collaboration</t>
        </is>
      </c>
      <c r="I296" s="2" t="inlineStr">
        <is>
          <t>Outside the Heartland</t>
        </is>
      </c>
      <c r="J296" s="2" t="inlineStr">
        <is>
          <t>The Glades</t>
        </is>
      </c>
    </row>
    <row r="297">
      <c r="A297" s="2" t="inlineStr">
        <is>
          <t>FPL 2026 Ten Year Site Plan</t>
        </is>
      </c>
      <c r="B297" s="2" t="inlineStr">
        <is>
          <t>tysp2026</t>
        </is>
      </c>
      <c r="C297" s="2" t="inlineStr">
        <is>
          <t>program, permit or lease over</t>
        </is>
      </c>
      <c r="D297" s="2" t="inlineStr">
        <is>
          <t>Mango Solar Energy Center</t>
        </is>
      </c>
      <c r="E297" s="2" t="inlineStr">
        <is>
          <t>s_mango</t>
        </is>
      </c>
      <c r="F297" s="2" t="inlineStr">
        <is>
          <t>2026</t>
        </is>
      </c>
      <c r="G297" s="2" t="inlineStr">
        <is>
          <t>announced by the filing; not on the 2025 roll</t>
        </is>
      </c>
      <c r="H297" s="2" t="inlineStr">
        <is>
          <t>Programs, permits, events and collaboration</t>
        </is>
      </c>
      <c r="I297" s="2" t="inlineStr">
        <is>
          <t>Outside the Heartland</t>
        </is>
      </c>
      <c r="J297" s="2" t="inlineStr">
        <is>
          <t>The Glades</t>
        </is>
      </c>
    </row>
    <row r="298">
      <c r="A298" s="2" t="inlineStr">
        <is>
          <t>FPL 2026 Ten Year Site Plan</t>
        </is>
      </c>
      <c r="B298" s="2" t="inlineStr">
        <is>
          <t>tysp2026</t>
        </is>
      </c>
      <c r="C298" s="2" t="inlineStr">
        <is>
          <t>program, permit or lease over</t>
        </is>
      </c>
      <c r="D298" s="2" t="inlineStr">
        <is>
          <t>Redroot Solar Energy Center</t>
        </is>
      </c>
      <c r="E298" s="2" t="inlineStr">
        <is>
          <t>s_redroot</t>
        </is>
      </c>
      <c r="F298" s="2" t="inlineStr">
        <is>
          <t>2026</t>
        </is>
      </c>
      <c r="G298" s="2" t="inlineStr">
        <is>
          <t>announced by the filing; not on the 2025 roll</t>
        </is>
      </c>
      <c r="H298" s="2" t="inlineStr">
        <is>
          <t>Programs, permits, events and collaboration</t>
        </is>
      </c>
      <c r="I298" s="2" t="inlineStr">
        <is>
          <t>Outside the Heartland</t>
        </is>
      </c>
      <c r="J298" s="2" t="inlineStr">
        <is>
          <t>The Glades</t>
        </is>
      </c>
    </row>
    <row r="299">
      <c r="A299" s="2" t="inlineStr">
        <is>
          <t>FPL 2026 Ten Year Site Plan</t>
        </is>
      </c>
      <c r="B299" s="2" t="inlineStr">
        <is>
          <t>tysp2026</t>
        </is>
      </c>
      <c r="C299" s="2" t="inlineStr">
        <is>
          <t>program, permit or lease over</t>
        </is>
      </c>
      <c r="D299" s="2" t="inlineStr">
        <is>
          <t>Waxweed Solar Energy Center</t>
        </is>
      </c>
      <c r="E299" s="2" t="inlineStr">
        <is>
          <t>s_waxweed</t>
        </is>
      </c>
      <c r="F299" s="2" t="inlineStr">
        <is>
          <t>2026</t>
        </is>
      </c>
      <c r="G299" s="2" t="inlineStr">
        <is>
          <t>announced by the filing; not on the 2025 roll</t>
        </is>
      </c>
      <c r="H299" s="2" t="inlineStr">
        <is>
          <t>Programs, permits, events and collaboration</t>
        </is>
      </c>
      <c r="I299" s="2" t="inlineStr">
        <is>
          <t>Outside the Heartland</t>
        </is>
      </c>
      <c r="J299" s="2" t="inlineStr">
        <is>
          <t>The Glades</t>
        </is>
      </c>
    </row>
    <row r="300">
      <c r="A300" s="2" t="inlineStr">
        <is>
          <t>FPL 2026 Ten Year Site Plan</t>
        </is>
      </c>
      <c r="B300" s="2" t="inlineStr">
        <is>
          <t>tysp2026</t>
        </is>
      </c>
      <c r="C300" s="2" t="inlineStr">
        <is>
          <t>program, permit or lease over</t>
        </is>
      </c>
      <c r="D300" s="2" t="inlineStr">
        <is>
          <t>Cocoplum Solar Energy Center</t>
        </is>
      </c>
      <c r="E300" s="2" t="inlineStr">
        <is>
          <t>s_cocoplum</t>
        </is>
      </c>
      <c r="F300" s="2" t="inlineStr">
        <is>
          <t>2026</t>
        </is>
      </c>
      <c r="G300" s="2" t="inlineStr">
        <is>
          <t>announced by the filing; not on the 2025 roll</t>
        </is>
      </c>
      <c r="H300" s="2" t="inlineStr">
        <is>
          <t>Programs, permits, events and collaboration</t>
        </is>
      </c>
      <c r="I300" s="2" t="inlineStr">
        <is>
          <t>Outside the Heartland</t>
        </is>
      </c>
      <c r="J300" s="2" t="inlineStr">
        <is>
          <t>The Glades</t>
        </is>
      </c>
    </row>
    <row r="301">
      <c r="A301" s="2" t="inlineStr">
        <is>
          <t>FPL 2026 Ten Year Site Plan</t>
        </is>
      </c>
      <c r="B301" s="2" t="inlineStr">
        <is>
          <t>tysp2026</t>
        </is>
      </c>
      <c r="C301" s="2" t="inlineStr">
        <is>
          <t>program, permit or lease over</t>
        </is>
      </c>
      <c r="D301" s="2" t="inlineStr">
        <is>
          <t>Hendry Solar Energy Center</t>
        </is>
      </c>
      <c r="E301" s="2" t="inlineStr">
        <is>
          <t>s_hendry</t>
        </is>
      </c>
      <c r="F301" s="2" t="inlineStr">
        <is>
          <t>2026</t>
        </is>
      </c>
      <c r="G301" s="2" t="inlineStr">
        <is>
          <t>announced by the filing; not on the 2025 roll</t>
        </is>
      </c>
      <c r="H301" s="2" t="inlineStr">
        <is>
          <t>Programs, permits, events and collaboration</t>
        </is>
      </c>
      <c r="I301" s="2" t="inlineStr">
        <is>
          <t>Outside the Heartland</t>
        </is>
      </c>
      <c r="J301" s="2" t="inlineStr">
        <is>
          <t>The Glades</t>
        </is>
      </c>
    </row>
    <row r="302">
      <c r="A302" s="2" t="inlineStr">
        <is>
          <t>FPL 2026 Ten Year Site Plan</t>
        </is>
      </c>
      <c r="B302" s="2" t="inlineStr">
        <is>
          <t>tysp2026</t>
        </is>
      </c>
      <c r="C302" s="2" t="inlineStr">
        <is>
          <t>program, permit or lease over</t>
        </is>
      </c>
      <c r="D302" s="2" t="inlineStr">
        <is>
          <t>Tangelo Solar Energy Center</t>
        </is>
      </c>
      <c r="E302" s="2" t="inlineStr">
        <is>
          <t>s_tangelo</t>
        </is>
      </c>
      <c r="F302" s="2" t="inlineStr">
        <is>
          <t>2026</t>
        </is>
      </c>
      <c r="G302" s="2" t="inlineStr">
        <is>
          <t>announced by the filing; not on the 2025 roll</t>
        </is>
      </c>
      <c r="H302" s="2" t="inlineStr">
        <is>
          <t>Programs, permits, events and collaboration</t>
        </is>
      </c>
      <c r="I302" s="2" t="inlineStr">
        <is>
          <t>Outside the Heartland</t>
        </is>
      </c>
      <c r="J302" s="2" t="inlineStr">
        <is>
          <t>Okeechobee</t>
        </is>
      </c>
    </row>
    <row r="303">
      <c r="A303" s="2" t="inlineStr">
        <is>
          <t>FPL 2026 Ten Year Site Plan</t>
        </is>
      </c>
      <c r="B303" s="2" t="inlineStr">
        <is>
          <t>tysp2026</t>
        </is>
      </c>
      <c r="C303" s="2" t="inlineStr">
        <is>
          <t>program, permit or lease over</t>
        </is>
      </c>
      <c r="D303" s="2" t="inlineStr">
        <is>
          <t>Catfish Solar Energy Center</t>
        </is>
      </c>
      <c r="E303" s="2" t="inlineStr">
        <is>
          <t>s_catfish</t>
        </is>
      </c>
      <c r="F303" s="2" t="inlineStr">
        <is>
          <t>2026</t>
        </is>
      </c>
      <c r="G303" s="2" t="inlineStr">
        <is>
          <t>announced by the filing; not on the 2025 roll</t>
        </is>
      </c>
      <c r="H303" s="2" t="inlineStr">
        <is>
          <t>Programs, permits, events and collaboration</t>
        </is>
      </c>
      <c r="I303" s="2" t="inlineStr">
        <is>
          <t>Outside the Heartland</t>
        </is>
      </c>
      <c r="J303" s="2" t="inlineStr">
        <is>
          <t>Okeechobee</t>
        </is>
      </c>
    </row>
    <row r="304">
      <c r="A304" s="2" t="inlineStr">
        <is>
          <t>FPL 2026 Ten Year Site Plan</t>
        </is>
      </c>
      <c r="B304" s="2" t="inlineStr">
        <is>
          <t>tysp2026</t>
        </is>
      </c>
      <c r="C304" s="2" t="inlineStr">
        <is>
          <t>program, permit or lease over</t>
        </is>
      </c>
      <c r="D304" s="2" t="inlineStr">
        <is>
          <t>Caladium Solar Energy Center</t>
        </is>
      </c>
      <c r="E304" s="2" t="inlineStr">
        <is>
          <t>s_caladium</t>
        </is>
      </c>
      <c r="F304" s="2" t="inlineStr">
        <is>
          <t>2026</t>
        </is>
      </c>
      <c r="G304" s="2" t="inlineStr">
        <is>
          <t>announced by the filing; not on the 2025 roll</t>
        </is>
      </c>
      <c r="H304" s="2" t="inlineStr">
        <is>
          <t>Programs, permits, events and collaboration</t>
        </is>
      </c>
      <c r="I304" s="2" t="inlineStr">
        <is>
          <t>Outside the Heartland</t>
        </is>
      </c>
      <c r="J304" s="2" t="inlineStr">
        <is>
          <t>The Ridge</t>
        </is>
      </c>
    </row>
    <row r="305">
      <c r="A305" s="2" t="inlineStr">
        <is>
          <t>Oak Stone</t>
        </is>
      </c>
      <c r="B305" s="2" t="inlineStr">
        <is>
          <t>oakstone</t>
        </is>
      </c>
      <c r="C305" s="2" t="inlineStr">
        <is>
          <t>tied venture or seat</t>
        </is>
      </c>
      <c r="D305" s="2" t="inlineStr">
        <is>
          <t>Arcadia</t>
        </is>
      </c>
      <c r="E305" s="2" t="inlineStr">
        <is>
          <t>arcadia</t>
        </is>
      </c>
      <c r="F305" s="2" t="inlineStr">
        <is>
          <t>2026</t>
        </is>
      </c>
      <c r="G305" s="2" t="inlineStr">
        <is>
          <t>the master planned community wave reaches the county of the seat</t>
        </is>
      </c>
      <c r="H305" s="2" t="inlineStr">
        <is>
          <t>Location and lineage</t>
        </is>
      </c>
      <c r="I305" s="2" t="inlineStr">
        <is>
          <t>Peace River valley</t>
        </is>
      </c>
      <c r="J305" s="2" t="inlineStr">
        <is>
          <t>Peace River valley</t>
        </is>
      </c>
    </row>
    <row r="306">
      <c r="A306" s="2" t="inlineStr">
        <is>
          <t>Highlands County residential wave</t>
        </is>
      </c>
      <c r="B306" s="2" t="inlineStr">
        <is>
          <t>residentialwave</t>
        </is>
      </c>
      <c r="C306" s="2" t="inlineStr">
        <is>
          <t>supported</t>
        </is>
      </c>
      <c r="D306" s="2" t="inlineStr">
        <is>
          <t>Sebring</t>
        </is>
      </c>
      <c r="E306" s="2" t="inlineStr">
        <is>
          <t>sebring</t>
        </is>
      </c>
      <c r="F306" s="2" t="inlineStr">
        <is>
          <t>2022 onward</t>
        </is>
      </c>
      <c r="G306" s="2" t="inlineStr">
        <is>
          <t>approvals on former golf, grove and ranch parcels</t>
        </is>
      </c>
      <c r="H306" s="2" t="inlineStr">
        <is>
          <t>Support</t>
        </is>
      </c>
      <c r="I306" s="2" t="inlineStr">
        <is>
          <t>The Ridge</t>
        </is>
      </c>
      <c r="J306" s="2" t="inlineStr">
        <is>
          <t>The Ridge</t>
        </is>
      </c>
    </row>
    <row r="307">
      <c r="A307" s="2" t="inlineStr">
        <is>
          <t>Highlands County residential wave</t>
        </is>
      </c>
      <c r="B307" s="2" t="inlineStr">
        <is>
          <t>residentialwave</t>
        </is>
      </c>
      <c r="C307" s="2" t="inlineStr">
        <is>
          <t>supported</t>
        </is>
      </c>
      <c r="D307" s="2" t="inlineStr">
        <is>
          <t>Avon Park</t>
        </is>
      </c>
      <c r="E307" s="2" t="inlineStr">
        <is>
          <t>avonpark</t>
        </is>
      </c>
      <c r="F307" s="2" t="inlineStr">
        <is>
          <t>2022 onward</t>
        </is>
      </c>
      <c r="G307" s="2" t="inlineStr">
        <is>
          <t>more than 300 houses approved north of Lake Lelia</t>
        </is>
      </c>
      <c r="H307" s="2" t="inlineStr">
        <is>
          <t>Support</t>
        </is>
      </c>
      <c r="I307" s="2" t="inlineStr">
        <is>
          <t>The Ridge</t>
        </is>
      </c>
      <c r="J307" s="2" t="inlineStr">
        <is>
          <t>The Ridge</t>
        </is>
      </c>
    </row>
    <row r="308">
      <c r="A308" s="2" t="inlineStr">
        <is>
          <t>Florida Citrus Mutual</t>
        </is>
      </c>
      <c r="B308" s="2" t="inlineStr">
        <is>
          <t>fcmutual</t>
        </is>
      </c>
      <c r="C308" s="2" t="inlineStr">
        <is>
          <t>tied venture or seat</t>
        </is>
      </c>
      <c r="D308" s="2" t="inlineStr">
        <is>
          <t>Florida Department of Citrus</t>
        </is>
      </c>
      <c r="E308" s="2" t="inlineStr">
        <is>
          <t>fdoc</t>
        </is>
      </c>
      <c r="F308" s="2" t="inlineStr">
        <is>
          <t>1948 to present</t>
        </is>
      </c>
      <c r="G308" s="2" t="inlineStr">
        <is>
          <t>the grower body and the state marketing agency of the same industry</t>
        </is>
      </c>
      <c r="H308" s="2" t="inlineStr">
        <is>
          <t>Location and lineage</t>
        </is>
      </c>
      <c r="I308" s="2" t="inlineStr">
        <is>
          <t>Outside the Heartland</t>
        </is>
      </c>
      <c r="J308" s="2" t="inlineStr">
        <is>
          <t>Outside the Heartland</t>
        </is>
      </c>
    </row>
    <row r="309">
      <c r="A309" s="2" t="inlineStr">
        <is>
          <t>Florida Department of Citrus</t>
        </is>
      </c>
      <c r="B309" s="2" t="inlineStr">
        <is>
          <t>fdoc</t>
        </is>
      </c>
      <c r="C309" s="2" t="inlineStr">
        <is>
          <t>collaboration</t>
        </is>
      </c>
      <c r="D309" s="2" t="inlineStr">
        <is>
          <t>UF/IFAS Citrus Research and Education Center</t>
        </is>
      </c>
      <c r="E309" s="2" t="inlineStr">
        <is>
          <t>crec</t>
        </is>
      </c>
      <c r="F309" s="2" t="inlineStr">
        <is>
          <t>ongoing</t>
        </is>
      </c>
      <c r="G309" s="2" t="inlineStr">
        <is>
          <t>the department maintains scientific staff at Lake Alfred</t>
        </is>
      </c>
      <c r="H309" s="2" t="inlineStr">
        <is>
          <t>Programs, permits, events and collaboration</t>
        </is>
      </c>
      <c r="I309" s="2" t="inlineStr">
        <is>
          <t>Outside the Heartland</t>
        </is>
      </c>
      <c r="J309" s="2" t="inlineStr">
        <is>
          <t>Outside the Heartland</t>
        </is>
      </c>
    </row>
    <row r="310">
      <c r="A310" s="2" t="inlineStr">
        <is>
          <t>UF/IFAS Citrus Research and Education Center</t>
        </is>
      </c>
      <c r="B310" s="2" t="inlineStr">
        <is>
          <t>crec</t>
        </is>
      </c>
      <c r="C310" s="2" t="inlineStr">
        <is>
          <t>supported</t>
        </is>
      </c>
      <c r="D310" s="2" t="inlineStr">
        <is>
          <t>Frostproof</t>
        </is>
      </c>
      <c r="E310" s="2" t="inlineStr">
        <is>
          <t>frostproof</t>
        </is>
      </c>
      <c r="F310" s="2" t="inlineStr">
        <is>
          <t>1917 to present</t>
        </is>
      </c>
      <c r="G310" s="2" t="inlineStr">
        <is>
          <t>Ridge growers draw on the Lake Alfred station</t>
        </is>
      </c>
      <c r="H310" s="2" t="inlineStr">
        <is>
          <t>Support</t>
        </is>
      </c>
      <c r="I310" s="2" t="inlineStr">
        <is>
          <t>Outside the Heartland</t>
        </is>
      </c>
      <c r="J310" s="2" t="inlineStr">
        <is>
          <t>The Ridge</t>
        </is>
      </c>
    </row>
    <row r="311">
      <c r="A311" s="2" t="inlineStr">
        <is>
          <t>UF/IFAS Southwest Florida Research and Education Center</t>
        </is>
      </c>
      <c r="B311" s="2" t="inlineStr">
        <is>
          <t>swfrec</t>
        </is>
      </c>
      <c r="C311" s="2" t="inlineStr">
        <is>
          <t>supported</t>
        </is>
      </c>
      <c r="D311" s="2" t="inlineStr">
        <is>
          <t>LaBelle</t>
        </is>
      </c>
      <c r="E311" s="2" t="inlineStr">
        <is>
          <t>labelle</t>
        </is>
      </c>
      <c r="F311" s="2" t="inlineStr">
        <is>
          <t>1958 to present</t>
        </is>
      </c>
      <c r="G311" s="2" t="inlineStr">
        <is>
          <t>Hendry County growers inside its service area</t>
        </is>
      </c>
      <c r="H311" s="2" t="inlineStr">
        <is>
          <t>Support</t>
        </is>
      </c>
      <c r="I311" s="2" t="inlineStr">
        <is>
          <t>Outside the Heartland</t>
        </is>
      </c>
      <c r="J311" s="2" t="inlineStr">
        <is>
          <t>The Glades</t>
        </is>
      </c>
    </row>
    <row r="312">
      <c r="A312" s="2" t="inlineStr">
        <is>
          <t>UF/IFAS Extension in the Heartland counties</t>
        </is>
      </c>
      <c r="B312" s="2" t="inlineStr">
        <is>
          <t>extension</t>
        </is>
      </c>
      <c r="C312" s="2" t="inlineStr">
        <is>
          <t>supported</t>
        </is>
      </c>
      <c r="D312" s="2" t="inlineStr">
        <is>
          <t>Okeechobee</t>
        </is>
      </c>
      <c r="E312" s="2" t="inlineStr">
        <is>
          <t>okeechobeetown</t>
        </is>
      </c>
      <c r="F312" s="2" t="inlineStr">
        <is>
          <t>1914 framework to present</t>
        </is>
      </c>
      <c r="G312" s="2" t="inlineStr">
        <is>
          <t>the county extension office</t>
        </is>
      </c>
      <c r="H312" s="2" t="inlineStr">
        <is>
          <t>Support</t>
        </is>
      </c>
      <c r="I312" s="2" t="inlineStr">
        <is>
          <t>Okeechobee</t>
        </is>
      </c>
      <c r="J312" s="2" t="inlineStr">
        <is>
          <t>Okeechobee</t>
        </is>
      </c>
    </row>
    <row r="313">
      <c r="A313" s="2" t="inlineStr">
        <is>
          <t>Southwest Florida Water Management District</t>
        </is>
      </c>
      <c r="B313" s="2" t="inlineStr">
        <is>
          <t>swfwmd</t>
        </is>
      </c>
      <c r="C313" s="2" t="inlineStr">
        <is>
          <t>supported</t>
        </is>
      </c>
      <c r="D313" s="2" t="inlineStr">
        <is>
          <t>Sebring</t>
        </is>
      </c>
      <c r="E313" s="2" t="inlineStr">
        <is>
          <t>sebring</t>
        </is>
      </c>
      <c r="F313" s="2" t="inlineStr">
        <is>
          <t>1961 to present</t>
        </is>
      </c>
      <c r="G313" s="2" t="inlineStr">
        <is>
          <t>the Ridge lakes fall inside the district</t>
        </is>
      </c>
      <c r="H313" s="2" t="inlineStr">
        <is>
          <t>Support</t>
        </is>
      </c>
      <c r="I313" s="2" t="inlineStr">
        <is>
          <t>Outside the Heartland</t>
        </is>
      </c>
      <c r="J313" s="2" t="inlineStr">
        <is>
          <t>The Ridge</t>
        </is>
      </c>
    </row>
    <row r="314">
      <c r="A314" s="2" t="inlineStr">
        <is>
          <t>Central Florida Regional Planning Council</t>
        </is>
      </c>
      <c r="B314" s="2" t="inlineStr">
        <is>
          <t>cfrpc</t>
        </is>
      </c>
      <c r="C314" s="2" t="inlineStr">
        <is>
          <t>supported</t>
        </is>
      </c>
      <c r="D314" s="2" t="inlineStr">
        <is>
          <t>Arcadia</t>
        </is>
      </c>
      <c r="E314" s="2" t="inlineStr">
        <is>
          <t>arcadia</t>
        </is>
      </c>
      <c r="F314" s="2" t="inlineStr">
        <is>
          <t>1974 to present</t>
        </is>
      </c>
      <c r="G314" s="2" t="inlineStr">
        <is>
          <t>DeSoto County is a member government</t>
        </is>
      </c>
      <c r="H314" s="2" t="inlineStr">
        <is>
          <t>Support</t>
        </is>
      </c>
      <c r="I314" s="2" t="inlineStr">
        <is>
          <t>Outside the Heartland</t>
        </is>
      </c>
      <c r="J314" s="2" t="inlineStr">
        <is>
          <t>Peace River valley</t>
        </is>
      </c>
    </row>
    <row r="315">
      <c r="A315" s="2" t="inlineStr">
        <is>
          <t>Central Florida Regional Planning Council</t>
        </is>
      </c>
      <c r="B315" s="2" t="inlineStr">
        <is>
          <t>cfrpc</t>
        </is>
      </c>
      <c r="C315" s="2" t="inlineStr">
        <is>
          <t>collaboration</t>
        </is>
      </c>
      <c r="D315" s="2" t="inlineStr">
        <is>
          <t>Florida Heartland Economic Region of Opportunity</t>
        </is>
      </c>
      <c r="E315" s="2" t="inlineStr">
        <is>
          <t>fhero</t>
        </is>
      </c>
      <c r="F315" s="2" t="inlineStr">
        <is>
          <t>ongoing</t>
        </is>
      </c>
      <c r="G315" s="2" t="inlineStr">
        <is>
          <t>regional planning and regional economic marketing cover the same counties</t>
        </is>
      </c>
      <c r="H315" s="2" t="inlineStr">
        <is>
          <t>Programs, permits, events and collaboration</t>
        </is>
      </c>
      <c r="I315" s="2" t="inlineStr">
        <is>
          <t>Outside the Heartland</t>
        </is>
      </c>
      <c r="J315" s="2" t="inlineStr">
        <is>
          <t>Okeechobee</t>
        </is>
      </c>
    </row>
    <row r="316">
      <c r="A316" s="2" t="inlineStr">
        <is>
          <t>Florida Heartland Economic Region of Opportunity</t>
        </is>
      </c>
      <c r="B316" s="2" t="inlineStr">
        <is>
          <t>fhero</t>
        </is>
      </c>
      <c r="C316" s="2" t="inlineStr">
        <is>
          <t>tied venture or seat</t>
        </is>
      </c>
      <c r="D316" s="2" t="inlineStr">
        <is>
          <t>Okeechobee</t>
        </is>
      </c>
      <c r="E316" s="2" t="inlineStr">
        <is>
          <t>okeechobeetown</t>
        </is>
      </c>
      <c r="F316" s="2" t="inlineStr">
        <is>
          <t>2010s to present</t>
        </is>
      </c>
      <c r="G316" s="2" t="inlineStr">
        <is>
          <t>headquarters city of the regional organization</t>
        </is>
      </c>
      <c r="H316" s="2" t="inlineStr">
        <is>
          <t>Location and lineage</t>
        </is>
      </c>
      <c r="I316" s="2" t="inlineStr">
        <is>
          <t>Okeechobee</t>
        </is>
      </c>
      <c r="J316" s="2" t="inlineStr">
        <is>
          <t>Okeechobee</t>
        </is>
      </c>
    </row>
    <row r="317">
      <c r="A317" s="2" t="inlineStr">
        <is>
          <t>Belle Glade</t>
        </is>
      </c>
      <c r="B317" s="2" t="inlineStr">
        <is>
          <t>belleglade</t>
        </is>
      </c>
      <c r="C317" s="2" t="inlineStr">
        <is>
          <t>unit or member of</t>
        </is>
      </c>
      <c r="D317" s="2" t="inlineStr">
        <is>
          <t>Florida Heartland Economic Region of Opportunity</t>
        </is>
      </c>
      <c r="E317" s="2" t="inlineStr">
        <is>
          <t>fhero</t>
        </is>
      </c>
      <c r="F317" s="2" t="inlineStr">
        <is>
          <t>ongoing</t>
        </is>
      </c>
      <c r="G317" s="2" t="inlineStr">
        <is>
          <t>one of the four member cities of the region</t>
        </is>
      </c>
      <c r="H317" s="2" t="inlineStr">
        <is>
          <t>Location and lineage</t>
        </is>
      </c>
      <c r="I317" s="2" t="inlineStr">
        <is>
          <t>The Glades</t>
        </is>
      </c>
      <c r="J317" s="2" t="inlineStr">
        <is>
          <t>Okeechobee</t>
        </is>
      </c>
    </row>
    <row r="318">
      <c r="A318" s="2" t="inlineStr">
        <is>
          <t>Florida Department of Agriculture and Consumer Services</t>
        </is>
      </c>
      <c r="B318" s="2" t="inlineStr">
        <is>
          <t>fdacs</t>
        </is>
      </c>
      <c r="C318" s="2" t="inlineStr">
        <is>
          <t>collaboration</t>
        </is>
      </c>
      <c r="D318" s="2" t="inlineStr">
        <is>
          <t>USDA and the National Agricultural Statistics Service</t>
        </is>
      </c>
      <c r="E318" s="2" t="inlineStr">
        <is>
          <t>usdanass</t>
        </is>
      </c>
      <c r="F318" s="2" t="inlineStr">
        <is>
          <t>ongoing</t>
        </is>
      </c>
      <c r="G318" s="2" t="inlineStr">
        <is>
          <t>the federal Florida field office operates in cooperation with the department</t>
        </is>
      </c>
      <c r="H318" s="2" t="inlineStr">
        <is>
          <t>Programs, permits, events and collaboration</t>
        </is>
      </c>
      <c r="I318" s="2" t="inlineStr">
        <is>
          <t>Outside the Heartland</t>
        </is>
      </c>
      <c r="J318" s="2" t="inlineStr">
        <is>
          <t>Outside Florida</t>
        </is>
      </c>
    </row>
    <row r="319">
      <c r="A319" s="2" t="inlineStr">
        <is>
          <t>Florida Fruit &amp; Vegetable Association</t>
        </is>
      </c>
      <c r="B319" s="2" t="inlineStr">
        <is>
          <t>ffva</t>
        </is>
      </c>
      <c r="C319" s="2" t="inlineStr">
        <is>
          <t>supported</t>
        </is>
      </c>
      <c r="D319" s="2" t="inlineStr">
        <is>
          <t>Belle Glade</t>
        </is>
      </c>
      <c r="E319" s="2" t="inlineStr">
        <is>
          <t>belleglade</t>
        </is>
      </c>
      <c r="F319" s="2" t="inlineStr">
        <is>
          <t>1943 to present</t>
        </is>
      </c>
      <c r="G319" s="2" t="inlineStr">
        <is>
          <t>the Glades shippers are core membership</t>
        </is>
      </c>
      <c r="H319" s="2" t="inlineStr">
        <is>
          <t>Support</t>
        </is>
      </c>
      <c r="I319" s="2" t="inlineStr">
        <is>
          <t>Outside the Heartland</t>
        </is>
      </c>
      <c r="J319" s="2" t="inlineStr">
        <is>
          <t>The Glades</t>
        </is>
      </c>
    </row>
    <row r="320">
      <c r="A320" s="2" t="inlineStr">
        <is>
          <t>Florida Department of Agriculture and Consumer Services</t>
        </is>
      </c>
      <c r="B320" s="2" t="inlineStr">
        <is>
          <t>fdacs</t>
        </is>
      </c>
      <c r="C320" s="2" t="inlineStr">
        <is>
          <t>program, permit or lease over</t>
        </is>
      </c>
      <c r="D320" s="2" t="inlineStr">
        <is>
          <t>Hancock family Charlie Creek easement</t>
        </is>
      </c>
      <c r="E320" s="2" t="inlineStr">
        <is>
          <t>hancockeasement</t>
        </is>
      </c>
      <c r="F320" s="2" t="inlineStr">
        <is>
          <t>2026</t>
        </is>
      </c>
      <c r="G320" s="2" t="inlineStr">
        <is>
          <t>Rural and Family Lands Protection Program easement</t>
        </is>
      </c>
      <c r="H320" s="2" t="inlineStr">
        <is>
          <t>Programs, permits, events and collaboration</t>
        </is>
      </c>
      <c r="I320" s="2" t="inlineStr">
        <is>
          <t>Outside the Heartland</t>
        </is>
      </c>
      <c r="J320" s="2" t="inlineStr">
        <is>
          <t>Peace River valley</t>
        </is>
      </c>
    </row>
    <row r="321">
      <c r="A321" s="2" t="inlineStr">
        <is>
          <t>Arcadia All-Florida Championship Rodeo</t>
        </is>
      </c>
      <c r="B321" s="2" t="inlineStr">
        <is>
          <t>rodeo</t>
        </is>
      </c>
      <c r="C321" s="2" t="inlineStr">
        <is>
          <t>appears in</t>
        </is>
      </c>
      <c r="D321" s="2" t="inlineStr">
        <is>
          <t>Arcadia</t>
        </is>
      </c>
      <c r="E321" s="2" t="inlineStr">
        <is>
          <t>arcadia</t>
        </is>
      </c>
      <c r="F321" s="2" t="inlineStr">
        <is>
          <t>1928 to present</t>
        </is>
      </c>
      <c r="G321" s="2" t="inlineStr">
        <is>
          <t>the town's signature event, the 99th edition in 2026</t>
        </is>
      </c>
      <c r="H321" s="2" t="inlineStr">
        <is>
          <t>Programs, permits, events and collaboration</t>
        </is>
      </c>
      <c r="I321" s="2" t="inlineStr">
        <is>
          <t>Peace River valley</t>
        </is>
      </c>
      <c r="J321" s="2" t="inlineStr">
        <is>
          <t>Peace River valley</t>
        </is>
      </c>
    </row>
    <row r="322">
      <c r="A322" s="2" t="inlineStr">
        <is>
          <t>Lake Placid Caladium Festival</t>
        </is>
      </c>
      <c r="B322" s="2" t="inlineStr">
        <is>
          <t>caladiumfest</t>
        </is>
      </c>
      <c r="C322" s="2" t="inlineStr">
        <is>
          <t>appears in</t>
        </is>
      </c>
      <c r="D322" s="2" t="inlineStr">
        <is>
          <t>Lake Placid</t>
        </is>
      </c>
      <c r="E322" s="2" t="inlineStr">
        <is>
          <t>lakeplacid</t>
        </is>
      </c>
      <c r="F322" s="2" t="inlineStr">
        <is>
          <t>1990 to present</t>
        </is>
      </c>
      <c r="G322" s="2" t="inlineStr">
        <is>
          <t>the festival markets the town's signature crop</t>
        </is>
      </c>
      <c r="H322" s="2" t="inlineStr">
        <is>
          <t>Programs, permits, events and collaboration</t>
        </is>
      </c>
      <c r="I322" s="2" t="inlineStr">
        <is>
          <t>The Ridge</t>
        </is>
      </c>
      <c r="J322" s="2" t="inlineStr">
        <is>
          <t>The Ridge</t>
        </is>
      </c>
    </row>
    <row r="323">
      <c r="A323" s="2" t="inlineStr">
        <is>
          <t>DeSoto County Watermelon Festival</t>
        </is>
      </c>
      <c r="B323" s="2" t="inlineStr">
        <is>
          <t>watermelonfest</t>
        </is>
      </c>
      <c r="C323" s="2" t="inlineStr">
        <is>
          <t>appears in</t>
        </is>
      </c>
      <c r="D323" s="2" t="inlineStr">
        <is>
          <t>Arcadia</t>
        </is>
      </c>
      <c r="E323" s="2" t="inlineStr">
        <is>
          <t>arcadia</t>
        </is>
      </c>
      <c r="F323" s="2" t="inlineStr">
        <is>
          <t>2025 edition</t>
        </is>
      </c>
      <c r="G323" s="2" t="inlineStr">
        <is>
          <t>seed spitting and pageants at the Turner Agri-Civic Center</t>
        </is>
      </c>
      <c r="H323" s="2" t="inlineStr">
        <is>
          <t>Programs, permits, events and collaboration</t>
        </is>
      </c>
      <c r="I323" s="2" t="inlineStr">
        <is>
          <t>Peace River valley</t>
        </is>
      </c>
      <c r="J323" s="2" t="inlineStr">
        <is>
          <t>Peace River valley</t>
        </is>
      </c>
    </row>
    <row r="324">
      <c r="A324" s="2" t="inlineStr">
        <is>
          <t>Black Gold Jubilee</t>
        </is>
      </c>
      <c r="B324" s="2" t="inlineStr">
        <is>
          <t>blackgold</t>
        </is>
      </c>
      <c r="C324" s="2" t="inlineStr">
        <is>
          <t>appears in</t>
        </is>
      </c>
      <c r="D324" s="2" t="inlineStr">
        <is>
          <t>Belle Glade</t>
        </is>
      </c>
      <c r="E324" s="2" t="inlineStr">
        <is>
          <t>belleglade</t>
        </is>
      </c>
      <c r="F324" s="2" t="inlineStr">
        <is>
          <t>1978 to present</t>
        </is>
      </c>
      <c r="G324" s="2" t="inlineStr">
        <is>
          <t>the muck harvest celebration</t>
        </is>
      </c>
      <c r="H324" s="2" t="inlineStr">
        <is>
          <t>Programs, permits, events and collaboration</t>
        </is>
      </c>
      <c r="I324" s="2" t="inlineStr">
        <is>
          <t>The Glades</t>
        </is>
      </c>
      <c r="J324" s="2" t="inlineStr">
        <is>
          <t>The Glades</t>
        </is>
      </c>
    </row>
    <row r="325">
      <c r="A325" s="2" t="inlineStr">
        <is>
          <t>Clewiston Sugar Festival</t>
        </is>
      </c>
      <c r="B325" s="2" t="inlineStr">
        <is>
          <t>sugarfest</t>
        </is>
      </c>
      <c r="C325" s="2" t="inlineStr">
        <is>
          <t>appears in</t>
        </is>
      </c>
      <c r="D325" s="2" t="inlineStr">
        <is>
          <t>Clewiston</t>
        </is>
      </c>
      <c r="E325" s="2" t="inlineStr">
        <is>
          <t>clewistontown</t>
        </is>
      </c>
      <c r="F325" s="2" t="inlineStr">
        <is>
          <t>1986 to present</t>
        </is>
      </c>
      <c r="G325" s="2" t="inlineStr">
        <is>
          <t>revived citywide by the merchant association</t>
        </is>
      </c>
      <c r="H325" s="2" t="inlineStr">
        <is>
          <t>Programs, permits, events and collaboration</t>
        </is>
      </c>
      <c r="I325" s="2" t="inlineStr">
        <is>
          <t>The Glades</t>
        </is>
      </c>
      <c r="J325" s="2" t="inlineStr">
        <is>
          <t>The Glades</t>
        </is>
      </c>
    </row>
    <row r="326">
      <c r="A326" s="2" t="inlineStr">
        <is>
          <t>Clewiston Sugar Festival</t>
        </is>
      </c>
      <c r="B326" s="2" t="inlineStr">
        <is>
          <t>sugarfest</t>
        </is>
      </c>
      <c r="C326" s="2" t="inlineStr">
        <is>
          <t>appears in</t>
        </is>
      </c>
      <c r="D326" s="2" t="inlineStr">
        <is>
          <t>U.S. Sugar Corporation</t>
        </is>
      </c>
      <c r="E326" s="2" t="inlineStr">
        <is>
          <t>ussugar</t>
        </is>
      </c>
      <c r="F326" s="2" t="inlineStr">
        <is>
          <t>1930s to present</t>
        </is>
      </c>
      <c r="G326" s="2" t="inlineStr">
        <is>
          <t>origin in the company's end of harvest barbecues</t>
        </is>
      </c>
      <c r="H326" s="2" t="inlineStr">
        <is>
          <t>Programs, permits, events and collaboration</t>
        </is>
      </c>
      <c r="I326" s="2" t="inlineStr">
        <is>
          <t>The Glades</t>
        </is>
      </c>
      <c r="J326" s="2" t="inlineStr">
        <is>
          <t>The Glades</t>
        </is>
      </c>
    </row>
    <row r="327">
      <c r="A327" s="2" t="inlineStr">
        <is>
          <t>Swamp Cabbage Festival</t>
        </is>
      </c>
      <c r="B327" s="2" t="inlineStr">
        <is>
          <t>swampcabbage</t>
        </is>
      </c>
      <c r="C327" s="2" t="inlineStr">
        <is>
          <t>appears in</t>
        </is>
      </c>
      <c r="D327" s="2" t="inlineStr">
        <is>
          <t>LaBelle</t>
        </is>
      </c>
      <c r="E327" s="2" t="inlineStr">
        <is>
          <t>labelle</t>
        </is>
      </c>
      <c r="F327" s="2" t="inlineStr">
        <is>
          <t>1966 to present</t>
        </is>
      </c>
      <c r="G327" s="2" t="inlineStr">
        <is>
          <t>the river town's festival</t>
        </is>
      </c>
      <c r="H327" s="2" t="inlineStr">
        <is>
          <t>Programs, permits, events and collaboration</t>
        </is>
      </c>
      <c r="I327" s="2" t="inlineStr">
        <is>
          <t>The Glades</t>
        </is>
      </c>
      <c r="J327" s="2" t="inlineStr">
        <is>
          <t>The Glades</t>
        </is>
      </c>
    </row>
    <row r="328">
      <c r="A328" s="2" t="inlineStr">
        <is>
          <t>Speckled Perch Festival</t>
        </is>
      </c>
      <c r="B328" s="2" t="inlineStr">
        <is>
          <t>speckledperch</t>
        </is>
      </c>
      <c r="C328" s="2" t="inlineStr">
        <is>
          <t>appears in</t>
        </is>
      </c>
      <c r="D328" s="2" t="inlineStr">
        <is>
          <t>Okeechobee</t>
        </is>
      </c>
      <c r="E328" s="2" t="inlineStr">
        <is>
          <t>okeechobeetown</t>
        </is>
      </c>
      <c r="F328" s="2" t="inlineStr">
        <is>
          <t>1965 to present</t>
        </is>
      </c>
      <c r="G328" s="2" t="inlineStr">
        <is>
          <t>the oldest celebration in Okeechobee</t>
        </is>
      </c>
      <c r="H328" s="2" t="inlineStr">
        <is>
          <t>Programs, permits, events and collaboration</t>
        </is>
      </c>
      <c r="I328" s="2" t="inlineStr">
        <is>
          <t>Okeechobee</t>
        </is>
      </c>
      <c r="J328" s="2" t="inlineStr">
        <is>
          <t>Okeechobee</t>
        </is>
      </c>
    </row>
    <row r="329">
      <c r="A329" s="2" t="inlineStr">
        <is>
          <t>Sour Orange Festival</t>
        </is>
      </c>
      <c r="B329" s="2" t="inlineStr">
        <is>
          <t>sourorange</t>
        </is>
      </c>
      <c r="C329" s="2" t="inlineStr">
        <is>
          <t>appears in</t>
        </is>
      </c>
      <c r="D329" s="2" t="inlineStr">
        <is>
          <t>Moore Haven</t>
        </is>
      </c>
      <c r="E329" s="2" t="inlineStr">
        <is>
          <t>moorehaven</t>
        </is>
      </c>
      <c r="F329" s="2" t="inlineStr">
        <is>
          <t>annual</t>
        </is>
      </c>
      <c r="G329" s="2" t="inlineStr">
        <is>
          <t>Lakeport, northwest of the county seat, hosts the county's winter fixture</t>
        </is>
      </c>
      <c r="H329" s="2" t="inlineStr">
        <is>
          <t>Programs, permits, events and collaboration</t>
        </is>
      </c>
      <c r="I329" s="2" t="inlineStr">
        <is>
          <t>The Glades</t>
        </is>
      </c>
      <c r="J329" s="2" t="inlineStr">
        <is>
          <t>The Glades</t>
        </is>
      </c>
    </row>
    <row r="330">
      <c r="A330" s="2" t="inlineStr">
        <is>
          <t>Highlands County Fair</t>
        </is>
      </c>
      <c r="B330" s="2" t="inlineStr">
        <is>
          <t>highlandsfair</t>
        </is>
      </c>
      <c r="C330" s="2" t="inlineStr">
        <is>
          <t>appears in</t>
        </is>
      </c>
      <c r="D330" s="2" t="inlineStr">
        <is>
          <t>Sebring</t>
        </is>
      </c>
      <c r="E330" s="2" t="inlineStr">
        <is>
          <t>sebring</t>
        </is>
      </c>
      <c r="F330" s="2" t="inlineStr">
        <is>
          <t>about 1937 to present</t>
        </is>
      </c>
      <c r="G330" s="2" t="inlineStr">
        <is>
          <t>the county fair at the county seat</t>
        </is>
      </c>
      <c r="H330" s="2" t="inlineStr">
        <is>
          <t>Programs, permits, events and collaboration</t>
        </is>
      </c>
      <c r="I330" s="2" t="inlineStr">
        <is>
          <t>The Ridge</t>
        </is>
      </c>
      <c r="J330" s="2" t="inlineStr">
        <is>
          <t>The Ridge</t>
        </is>
      </c>
    </row>
  </sheetData>
  <pageMargins left="0.75" right="0.75" top="1" bottom="1" header="0.5" footer="0.5"/>
  <tableParts count="1">
    <tablePart xmlns:r="http://schemas.openxmlformats.org/officeDocument/2006/relationships" r:id="rId1"/>
  </tableParts>
</worksheet>
</file>

<file path=xl/worksheets/sheet4.xml><?xml version="1.0" encoding="utf-8"?>
<worksheet xmlns="http://schemas.openxmlformats.org/spreadsheetml/2006/main">
  <sheetPr>
    <outlinePr summaryBelow="1" summaryRight="1"/>
    <pageSetUpPr/>
  </sheetPr>
  <dimension ref="A1:N117"/>
  <sheetViews>
    <sheetView workbookViewId="0">
      <pane ySplit="1" topLeftCell="A2" activePane="bottomLeft" state="frozen"/>
      <selection pane="bottomLeft" activeCell="A1" sqref="A1"/>
    </sheetView>
  </sheetViews>
  <sheetFormatPr baseColWidth="8" defaultRowHeight="15"/>
  <cols>
    <col width="36" customWidth="1" min="1" max="1"/>
    <col width="26" customWidth="1" min="2" max="2"/>
    <col width="36" customWidth="1" min="3" max="3"/>
    <col width="20" customWidth="1" min="4" max="4"/>
    <col width="36" customWidth="1" min="5" max="5"/>
    <col width="12" customWidth="1" min="6" max="6"/>
    <col width="7" customWidth="1" min="7" max="7"/>
    <col width="7" customWidth="1" min="8" max="8"/>
    <col width="30" customWidth="1" min="9" max="9"/>
    <col width="10" customWidth="1" min="10" max="10"/>
    <col width="26" customWidth="1" min="11" max="11"/>
    <col width="50" customWidth="1" min="12" max="12"/>
    <col width="11" customWidth="1" min="13" max="13"/>
    <col width="26" customWidth="1" min="14" max="14"/>
  </cols>
  <sheetData>
    <row r="1">
      <c r="A1" s="3" t="inlineStr">
        <is>
          <t>Operation</t>
        </is>
      </c>
      <c r="B1" s="3" t="inlineStr">
        <is>
          <t>Lane</t>
        </is>
      </c>
      <c r="C1" s="3" t="inlineStr">
        <is>
          <t>Place</t>
        </is>
      </c>
      <c r="D1" s="3" t="inlineStr">
        <is>
          <t>District</t>
        </is>
      </c>
      <c r="E1" s="3" t="inlineStr">
        <is>
          <t>Entity of record</t>
        </is>
      </c>
      <c r="F1" s="3" t="inlineStr">
        <is>
          <t>Acres (module, 2025 roll)</t>
        </is>
      </c>
      <c r="G1" s="3" t="inlineStr">
        <is>
          <t>Year</t>
        </is>
      </c>
      <c r="H1" s="3" t="inlineStr">
        <is>
          <t>End</t>
        </is>
      </c>
      <c r="I1" s="3" t="inlineStr">
        <is>
          <t>Year basis</t>
        </is>
      </c>
      <c r="J1" s="3" t="inlineStr">
        <is>
          <t>Top ten landowner</t>
        </is>
      </c>
      <c r="K1" s="3" t="inlineStr">
        <is>
          <t>Evidence class</t>
        </is>
      </c>
      <c r="L1" s="3" t="inlineStr">
        <is>
          <t>Status as of cutoff</t>
        </is>
      </c>
      <c r="M1" s="3" t="inlineStr">
        <is>
          <t>Confidence</t>
        </is>
      </c>
      <c r="N1" s="3" t="inlineStr">
        <is>
          <t>Sources</t>
        </is>
      </c>
    </row>
    <row r="2">
      <c r="A2" s="2" t="inlineStr">
        <is>
          <t>Southern Gardens Citrus</t>
        </is>
      </c>
      <c r="B2" s="2" t="inlineStr">
        <is>
          <t>Citrus</t>
        </is>
      </c>
      <c r="C2" s="2" t="inlineStr">
        <is>
          <t>Hendry County</t>
        </is>
      </c>
      <c r="D2" s="2" t="inlineStr">
        <is>
          <t>The Glades</t>
        </is>
      </c>
      <c r="E2" s="2" t="inlineStr"/>
      <c r="F2" s="2" t="inlineStr"/>
      <c r="G2" s="2" t="n">
        <v>1994</v>
      </c>
      <c r="H2" s="2" t="inlineStr"/>
      <c r="I2" s="2" t="inlineStr">
        <is>
          <t>founding year</t>
        </is>
      </c>
      <c r="J2" s="2" t="inlineStr"/>
      <c r="K2" s="2" t="inlineStr">
        <is>
          <t>publicly verified operating</t>
        </is>
      </c>
      <c r="L2" s="2" t="inlineStr">
        <is>
          <t>Operating groves, a nursery and juice storage; the plant no longer processes fruit.</t>
        </is>
      </c>
      <c r="M2" s="2" t="inlineStr">
        <is>
          <t>High</t>
        </is>
      </c>
      <c r="N2" s="2" t="inlineStr">
        <is>
          <t>CIM19 USSH FNG APHIS</t>
        </is>
      </c>
    </row>
    <row r="3">
      <c r="A3" s="2" t="inlineStr">
        <is>
          <t>Atlantic Land and Improvement Company</t>
        </is>
      </c>
      <c r="B3" s="2" t="inlineStr">
        <is>
          <t>Citrus</t>
        </is>
      </c>
      <c r="C3" s="2" t="inlineStr">
        <is>
          <t>Florida, railroad land subsidiary</t>
        </is>
      </c>
      <c r="D3" s="2" t="inlineStr">
        <is>
          <t>Outside the Heartland</t>
        </is>
      </c>
      <c r="E3" s="2" t="inlineStr"/>
      <c r="F3" s="2" t="inlineStr"/>
      <c r="G3" s="2" t="n">
        <v>1900</v>
      </c>
      <c r="H3" s="2" t="n">
        <v>1960</v>
      </c>
      <c r="I3" s="2" t="inlineStr">
        <is>
          <t>founding year</t>
        </is>
      </c>
      <c r="J3" s="2" t="inlineStr"/>
      <c r="K3" s="2" t="inlineStr">
        <is>
          <t>historic or successor</t>
        </is>
      </c>
      <c r="L3" s="2" t="inlineStr">
        <is>
          <t>Gone; its Florida properties become Alico in 1960.</t>
        </is>
      </c>
      <c r="M3" s="2" t="inlineStr">
        <is>
          <t>High</t>
        </is>
      </c>
      <c r="N3" s="2" t="inlineStr">
        <is>
          <t>ALHIST</t>
        </is>
      </c>
    </row>
    <row r="4">
      <c r="A4" s="2" t="inlineStr">
        <is>
          <t>Consolidated Citrus LP</t>
        </is>
      </c>
      <c r="B4" s="2" t="inlineStr">
        <is>
          <t>Citrus</t>
        </is>
      </c>
      <c r="C4" s="2" t="inlineStr">
        <is>
          <t>Fort Myers; groves across the southern half of Florida</t>
        </is>
      </c>
      <c r="D4" s="2" t="inlineStr">
        <is>
          <t>Outside the Heartland</t>
        </is>
      </c>
      <c r="E4" s="2" t="inlineStr"/>
      <c r="F4" s="2" t="inlineStr"/>
      <c r="G4" s="2" t="n">
        <v>1998</v>
      </c>
      <c r="H4" s="2" t="inlineStr"/>
      <c r="I4" s="2" t="inlineStr">
        <is>
          <t>founding year</t>
        </is>
      </c>
      <c r="J4" s="2" t="inlineStr"/>
      <c r="K4" s="2" t="inlineStr">
        <is>
          <t>publicly verified operating</t>
        </is>
      </c>
      <c r="L4" s="2" t="inlineStr">
        <is>
          <t>Operating as King Ranch's Florida citrus arm, described by its parent as the largest juice orange producing operation in the United States.</t>
        </is>
      </c>
      <c r="M4" s="2" t="inlineStr">
        <is>
          <t>High</t>
        </is>
      </c>
      <c r="N4" s="2" t="inlineStr">
        <is>
          <t>KRCH KRT KRC SBCON DNBCC</t>
        </is>
      </c>
    </row>
    <row r="5">
      <c r="A5" s="2" t="inlineStr">
        <is>
          <t>Turner Foods</t>
        </is>
      </c>
      <c r="B5" s="2" t="inlineStr">
        <is>
          <t>Citrus</t>
        </is>
      </c>
      <c r="C5" s="2" t="inlineStr">
        <is>
          <t>southwest Florida groves</t>
        </is>
      </c>
      <c r="D5" s="2" t="inlineStr">
        <is>
          <t>Outside the Heartland</t>
        </is>
      </c>
      <c r="E5" s="2" t="inlineStr"/>
      <c r="F5" s="2" t="inlineStr"/>
      <c r="G5" s="2" t="n">
        <v>1998</v>
      </c>
      <c r="H5" s="2" t="n">
        <v>1998</v>
      </c>
      <c r="I5" s="2" t="inlineStr">
        <is>
          <t>first documented year on the map; founding year not recorded</t>
        </is>
      </c>
      <c r="J5" s="2" t="inlineStr"/>
      <c r="K5" s="2" t="inlineStr">
        <is>
          <t>historic or successor</t>
        </is>
      </c>
      <c r="L5" s="2" t="inlineStr">
        <is>
          <t>Absorbed; its groves pass to Consolidated Citrus in 1998.</t>
        </is>
      </c>
      <c r="M5" s="2" t="inlineStr">
        <is>
          <t>Medium</t>
        </is>
      </c>
      <c r="N5" s="2" t="inlineStr">
        <is>
          <t>KRCH</t>
        </is>
      </c>
    </row>
    <row r="6">
      <c r="A6" s="2" t="inlineStr">
        <is>
          <t>Joshua Citrus Inc</t>
        </is>
      </c>
      <c r="B6" s="2" t="inlineStr">
        <is>
          <t>Citrus</t>
        </is>
      </c>
      <c r="C6" s="2" t="inlineStr">
        <is>
          <t>Arcadia, DeSoto County</t>
        </is>
      </c>
      <c r="D6" s="2" t="inlineStr">
        <is>
          <t>Peace River valley</t>
        </is>
      </c>
      <c r="E6" s="2" t="inlineStr"/>
      <c r="F6" s="2" t="inlineStr"/>
      <c r="G6" s="2" t="n">
        <v>1887</v>
      </c>
      <c r="H6" s="2" t="inlineStr"/>
      <c r="I6" s="2" t="inlineStr">
        <is>
          <t>founding year</t>
        </is>
      </c>
      <c r="J6" s="2" t="inlineStr"/>
      <c r="K6" s="2" t="inlineStr">
        <is>
          <t>publicly verified operating</t>
        </is>
      </c>
      <c r="L6" s="2" t="inlineStr">
        <is>
          <t>Operating; about 300 acres of groves, a packinghouse and a retail store under the fifth and sixth Shelfer generations.</t>
        </is>
      </c>
      <c r="M6" s="2" t="inlineStr">
        <is>
          <t>High</t>
        </is>
      </c>
      <c r="N6" s="2" t="inlineStr">
        <is>
          <t>JCA FCH TFCJ</t>
        </is>
      </c>
    </row>
    <row r="7">
      <c r="A7" s="2" t="inlineStr">
        <is>
          <t>Latt Maxcy Corporation</t>
        </is>
      </c>
      <c r="B7" s="2" t="inlineStr">
        <is>
          <t>Citrus</t>
        </is>
      </c>
      <c r="C7" s="2" t="inlineStr">
        <is>
          <t>Frostproof, Polk County</t>
        </is>
      </c>
      <c r="D7" s="2" t="inlineStr">
        <is>
          <t>The Ridge</t>
        </is>
      </c>
      <c r="E7" s="2" t="inlineStr"/>
      <c r="F7" s="2" t="inlineStr"/>
      <c r="G7" s="2" t="n">
        <v>1925</v>
      </c>
      <c r="H7" s="2" t="inlineStr"/>
      <c r="I7" s="2" t="inlineStr">
        <is>
          <t>founding year</t>
        </is>
      </c>
      <c r="J7" s="2" t="inlineStr"/>
      <c r="K7" s="2" t="inlineStr">
        <is>
          <t>publicly verified operating</t>
        </is>
      </c>
      <c r="L7" s="2" t="inlineStr">
        <is>
          <t>Operating, 100 percent family owned, with about 40,000 acres of ranch land, 6,000 acres of citrus and about 99 percent of Citizens Bank and Trust.</t>
        </is>
      </c>
      <c r="M7" s="2" t="inlineStr">
        <is>
          <t>High</t>
        </is>
      </c>
      <c r="N7" s="2" t="inlineStr">
        <is>
          <t>LMH CFAN1 WFRO</t>
        </is>
      </c>
    </row>
    <row r="8">
      <c r="A8" s="4" t="inlineStr">
        <is>
          <t>Ben Hill Griffin Inc</t>
        </is>
      </c>
      <c r="B8" s="4" t="inlineStr">
        <is>
          <t>Citrus</t>
        </is>
      </c>
      <c r="C8" s="4" t="inlineStr">
        <is>
          <t>Frostproof, Polk County</t>
        </is>
      </c>
      <c r="D8" s="4" t="inlineStr">
        <is>
          <t>The Ridge</t>
        </is>
      </c>
      <c r="E8" s="4" t="inlineStr"/>
      <c r="F8" s="4" t="inlineStr">
        <is>
          <t>19,500</t>
        </is>
      </c>
      <c r="G8" s="4" t="n">
        <v>1933</v>
      </c>
      <c r="H8" s="4" t="inlineStr"/>
      <c r="I8" s="4" t="inlineStr">
        <is>
          <t>founding year</t>
        </is>
      </c>
      <c r="J8" s="4" t="inlineStr">
        <is>
          <t>top ten</t>
        </is>
      </c>
      <c r="K8" s="4" t="inlineStr">
        <is>
          <t>publicly verified operating</t>
        </is>
      </c>
      <c r="L8" s="4" t="inlineStr">
        <is>
          <t>Operating under Ben Hill Griffin IV with groves, a commercial cattle ranch and the Griffin Fertilizer subsidiary.</t>
        </is>
      </c>
      <c r="M8" s="4" t="inlineStr">
        <is>
          <t>High</t>
        </is>
      </c>
      <c r="N8" s="4" t="inlineStr">
        <is>
          <t>BHGC FNG WBHG MOD</t>
        </is>
      </c>
    </row>
    <row r="9">
      <c r="A9" s="4" t="inlineStr">
        <is>
          <t>Alico Inc</t>
        </is>
      </c>
      <c r="B9" s="4" t="inlineStr">
        <is>
          <t>Citrus</t>
        </is>
      </c>
      <c r="C9" s="4" t="inlineStr">
        <is>
          <t>Fort Myers; groves and ranch land in eight counties including DeSoto, Highlands, Hardee, Glades and Hendry</t>
        </is>
      </c>
      <c r="D9" s="4" t="inlineStr">
        <is>
          <t>The Ridge</t>
        </is>
      </c>
      <c r="E9" s="4" t="inlineStr">
        <is>
          <t>Alico, Inc. (Nasdaq ALCO)</t>
        </is>
      </c>
      <c r="F9" s="4" t="inlineStr">
        <is>
          <t>27,847</t>
        </is>
      </c>
      <c r="G9" s="4" t="n">
        <v>1960</v>
      </c>
      <c r="H9" s="4" t="inlineStr"/>
      <c r="I9" s="4" t="inlineStr">
        <is>
          <t>founding year</t>
        </is>
      </c>
      <c r="J9" s="4" t="inlineStr">
        <is>
          <t>top ten</t>
        </is>
      </c>
      <c r="K9" s="4" t="inlineStr">
        <is>
          <t>publicly verified operating</t>
        </is>
      </c>
      <c r="L9" s="4" t="inlineStr">
        <is>
          <t>Operating as a diversified land company; the citrus division is wound down after the 2024 to 2025 harvest and about 49,537 acres remain across eight counties.</t>
        </is>
      </c>
      <c r="M9" s="4" t="inlineStr">
        <is>
          <t>High</t>
        </is>
      </c>
      <c r="N9" s="4" t="inlineStr">
        <is>
          <t>ALHIST ALPR25 AL10K ALSEC1 ALSEC3 ALPR26 WALICO BOBS25 MOD</t>
        </is>
      </c>
    </row>
    <row r="10">
      <c r="A10" s="2" t="inlineStr">
        <is>
          <t>Griffin Fertilizer</t>
        </is>
      </c>
      <c r="B10" s="2" t="inlineStr">
        <is>
          <t>Citrus</t>
        </is>
      </c>
      <c r="C10" s="2" t="inlineStr">
        <is>
          <t>Frostproof, Polk County</t>
        </is>
      </c>
      <c r="D10" s="2" t="inlineStr">
        <is>
          <t>The Ridge</t>
        </is>
      </c>
      <c r="E10" s="2" t="inlineStr"/>
      <c r="F10" s="2" t="inlineStr"/>
      <c r="G10" s="2" t="n"/>
      <c r="H10" s="2" t="inlineStr"/>
      <c r="I10" s="2" t="inlineStr">
        <is>
          <t>first documented year on the map; founding year not recorded</t>
        </is>
      </c>
      <c r="J10" s="2" t="inlineStr"/>
      <c r="K10" s="2" t="inlineStr">
        <is>
          <t>publicly verified operating</t>
        </is>
      </c>
      <c r="L10" s="2" t="inlineStr">
        <is>
          <t>Operating as a Ben Hill Griffin Inc subsidiary making dry and liquid fertilizer.</t>
        </is>
      </c>
      <c r="M10" s="2" t="inlineStr">
        <is>
          <t>Medium</t>
        </is>
      </c>
      <c r="N10" s="2" t="inlineStr">
        <is>
          <t>BHGC</t>
        </is>
      </c>
    </row>
    <row r="11">
      <c r="A11" s="2" t="inlineStr">
        <is>
          <t>Citrus Marketing Services</t>
        </is>
      </c>
      <c r="B11" s="2" t="inlineStr">
        <is>
          <t>Citrus</t>
        </is>
      </c>
      <c r="C11" s="2" t="inlineStr">
        <is>
          <t>Sebring, Highlands County</t>
        </is>
      </c>
      <c r="D11" s="2" t="inlineStr">
        <is>
          <t>The Ridge</t>
        </is>
      </c>
      <c r="E11" s="2" t="inlineStr"/>
      <c r="F11" s="2" t="inlineStr"/>
      <c r="G11" s="2" t="n"/>
      <c r="H11" s="2" t="inlineStr"/>
      <c r="I11" s="2" t="inlineStr">
        <is>
          <t>first documented year on the map; founding year not recorded</t>
        </is>
      </c>
      <c r="J11" s="2" t="inlineStr"/>
      <c r="K11" s="2" t="inlineStr">
        <is>
          <t>public record entity</t>
        </is>
      </c>
      <c r="L11" s="2" t="inlineStr">
        <is>
          <t>Operating as a Highlands County member of the cooperative.</t>
        </is>
      </c>
      <c r="M11" s="2" t="inlineStr">
        <is>
          <t>High</t>
        </is>
      </c>
      <c r="N11" s="2" t="inlineStr">
        <is>
          <t>FNG</t>
        </is>
      </c>
    </row>
    <row r="12">
      <c r="A12" s="2" t="inlineStr">
        <is>
          <t>Southern Sugar Company</t>
        </is>
      </c>
      <c r="B12" s="2" t="inlineStr">
        <is>
          <t>Sugar</t>
        </is>
      </c>
      <c r="C12" s="2" t="inlineStr">
        <is>
          <t>Clewiston, Hendry County</t>
        </is>
      </c>
      <c r="D12" s="2" t="inlineStr">
        <is>
          <t>The Glades</t>
        </is>
      </c>
      <c r="E12" s="2" t="inlineStr"/>
      <c r="F12" s="2" t="inlineStr"/>
      <c r="G12" s="2" t="n">
        <v>1925</v>
      </c>
      <c r="H12" s="2" t="n">
        <v>1931</v>
      </c>
      <c r="I12" s="2" t="inlineStr">
        <is>
          <t>founding year</t>
        </is>
      </c>
      <c r="J12" s="2" t="inlineStr"/>
      <c r="K12" s="2" t="inlineStr">
        <is>
          <t>historic or successor</t>
        </is>
      </c>
      <c r="L12" s="2" t="inlineStr">
        <is>
          <t>Gone; its Clewiston assets become U.S. Sugar Corporation in 1931.</t>
        </is>
      </c>
      <c r="M12" s="2" t="inlineStr">
        <is>
          <t>High</t>
        </is>
      </c>
      <c r="N12" s="2" t="inlineStr">
        <is>
          <t>JMFS FHS29 USSH USS25</t>
        </is>
      </c>
    </row>
    <row r="13">
      <c r="A13" s="4" t="inlineStr">
        <is>
          <t>U.S. Sugar Corporation</t>
        </is>
      </c>
      <c r="B13" s="4" t="inlineStr">
        <is>
          <t>Sugar</t>
        </is>
      </c>
      <c r="C13" s="4" t="inlineStr">
        <is>
          <t>Clewiston, Hendry County</t>
        </is>
      </c>
      <c r="D13" s="4" t="inlineStr">
        <is>
          <t>The Glades</t>
        </is>
      </c>
      <c r="E13" s="4" t="inlineStr"/>
      <c r="F13" s="4" t="inlineStr">
        <is>
          <t>93,986</t>
        </is>
      </c>
      <c r="G13" s="4" t="n">
        <v>1931</v>
      </c>
      <c r="H13" s="4" t="inlineStr"/>
      <c r="I13" s="4" t="inlineStr">
        <is>
          <t>founding year</t>
        </is>
      </c>
      <c r="J13" s="4" t="inlineStr">
        <is>
          <t>top ten</t>
        </is>
      </c>
      <c r="K13" s="4" t="inlineStr">
        <is>
          <t>publicly verified operating</t>
        </is>
      </c>
      <c r="L13" s="4" t="inlineStr">
        <is>
          <t>Operating; farms about 245,000 acres of cane, corn, citrus and vegetables and runs the Clewiston mill and refinery, the railroad, Southern Gardens Citrus and Imperial Sugar.</t>
        </is>
      </c>
      <c r="M13" s="4" t="inlineStr">
        <is>
          <t>High</t>
        </is>
      </c>
      <c r="N13" s="4" t="inlineStr">
        <is>
          <t>USSH MOD WUSS JMFS NPR08 BNO10 BB22 LDC</t>
        </is>
      </c>
    </row>
    <row r="14">
      <c r="A14" s="2" t="inlineStr">
        <is>
          <t>Wedgworth's Inc and Wedgworth Farms</t>
        </is>
      </c>
      <c r="B14" s="2" t="inlineStr">
        <is>
          <t>Sugar</t>
        </is>
      </c>
      <c r="C14" s="2" t="inlineStr">
        <is>
          <t>Belle Glade, Palm Beach County</t>
        </is>
      </c>
      <c r="D14" s="2" t="inlineStr">
        <is>
          <t>The Glades</t>
        </is>
      </c>
      <c r="E14" s="2" t="inlineStr"/>
      <c r="F14" s="2" t="inlineStr"/>
      <c r="G14" s="2" t="n">
        <v>1932</v>
      </c>
      <c r="H14" s="2" t="inlineStr"/>
      <c r="I14" s="2" t="inlineStr">
        <is>
          <t>founding year</t>
        </is>
      </c>
      <c r="J14" s="2" t="inlineStr"/>
      <c r="K14" s="2" t="inlineStr">
        <is>
          <t>publicly verified operating</t>
        </is>
      </c>
      <c r="L14" s="2" t="inlineStr">
        <is>
          <t>Operating; the fertilizer company serves about 20,000 acres across south Florida and the family farm grows about 10,000 acres of sugarcane.</t>
        </is>
      </c>
      <c r="M14" s="2" t="inlineStr">
        <is>
          <t>High</t>
        </is>
      </c>
      <c r="N14" s="2" t="inlineStr">
        <is>
          <t>WEDGH WEDGF FPGW AGHOFR</t>
        </is>
      </c>
    </row>
    <row r="15">
      <c r="A15" s="2" t="inlineStr">
        <is>
          <t>Okeelanta Corporation</t>
        </is>
      </c>
      <c r="B15" s="2" t="inlineStr">
        <is>
          <t>Sugar</t>
        </is>
      </c>
      <c r="C15" s="2" t="inlineStr">
        <is>
          <t>South Bay, Palm Beach County</t>
        </is>
      </c>
      <c r="D15" s="2" t="inlineStr">
        <is>
          <t>The Glades</t>
        </is>
      </c>
      <c r="E15" s="2" t="inlineStr"/>
      <c r="F15" s="2" t="inlineStr"/>
      <c r="G15" s="2" t="n">
        <v>1946</v>
      </c>
      <c r="H15" s="2" t="inlineStr"/>
      <c r="I15" s="2" t="inlineStr">
        <is>
          <t>founding year</t>
        </is>
      </c>
      <c r="J15" s="2" t="inlineStr"/>
      <c r="K15" s="2" t="inlineStr">
        <is>
          <t>publicly verified operating</t>
        </is>
      </c>
      <c r="L15" s="2" t="inlineStr">
        <is>
          <t>Operating; the complex holds a mill, a refinery and the 140 megawatt biomass plant.</t>
        </is>
      </c>
      <c r="M15" s="2" t="inlineStr">
        <is>
          <t>High</t>
        </is>
      </c>
      <c r="N15" s="2" t="inlineStr">
        <is>
          <t>JMFS CLUIO FCM SFWMDNH</t>
        </is>
      </c>
    </row>
    <row r="16">
      <c r="A16" s="2" t="inlineStr">
        <is>
          <t>Florida Crystals Corporation</t>
        </is>
      </c>
      <c r="B16" s="2" t="inlineStr">
        <is>
          <t>Sugar</t>
        </is>
      </c>
      <c r="C16" s="2" t="inlineStr">
        <is>
          <t>West Palm Beach and the Glades communities</t>
        </is>
      </c>
      <c r="D16" s="2" t="inlineStr">
        <is>
          <t>The Glades</t>
        </is>
      </c>
      <c r="E16" s="2" t="inlineStr"/>
      <c r="F16" s="2" t="inlineStr"/>
      <c r="G16" s="2" t="n">
        <v>1960</v>
      </c>
      <c r="H16" s="2" t="inlineStr"/>
      <c r="I16" s="2" t="inlineStr">
        <is>
          <t>founding year</t>
        </is>
      </c>
      <c r="J16" s="2" t="inlineStr"/>
      <c r="K16" s="2" t="inlineStr">
        <is>
          <t>publicly verified operating</t>
        </is>
      </c>
      <c r="L16" s="2" t="inlineStr">
        <is>
          <t>Operating; farms about 190,000 acres in Palm Beach County, runs the Okeelanta and Osceola mills, a refinery, Florida's only rice mill and a biomass plant, and co owns ASR Group.</t>
        </is>
      </c>
      <c r="M16" s="2" t="inlineStr">
        <is>
          <t>High</t>
        </is>
      </c>
      <c r="N16" s="2" t="inlineStr">
        <is>
          <t>FCJ FCM ENCFC WFAN FCRM MOD</t>
        </is>
      </c>
    </row>
    <row r="17">
      <c r="A17" s="2" t="inlineStr">
        <is>
          <t>Osceola Farms</t>
        </is>
      </c>
      <c r="B17" s="2" t="inlineStr">
        <is>
          <t>Sugar</t>
        </is>
      </c>
      <c r="C17" s="2" t="inlineStr">
        <is>
          <t>Pahokee, Palm Beach County</t>
        </is>
      </c>
      <c r="D17" s="2" t="inlineStr">
        <is>
          <t>The Glades</t>
        </is>
      </c>
      <c r="E17" s="2" t="inlineStr"/>
      <c r="F17" s="2" t="inlineStr"/>
      <c r="G17" s="2" t="n">
        <v>1960</v>
      </c>
      <c r="H17" s="2" t="inlineStr"/>
      <c r="I17" s="2" t="inlineStr">
        <is>
          <t>founding year</t>
        </is>
      </c>
      <c r="J17" s="2" t="inlineStr"/>
      <c r="K17" s="2" t="inlineStr">
        <is>
          <t>publicly verified operating</t>
        </is>
      </c>
      <c r="L17" s="2" t="inlineStr">
        <is>
          <t>Operating as one of Florida Crystals' two mills.</t>
        </is>
      </c>
      <c r="M17" s="2" t="inlineStr">
        <is>
          <t>High</t>
        </is>
      </c>
      <c r="N17" s="2" t="inlineStr">
        <is>
          <t>ENCFC JMFS FCJ CLUIS</t>
        </is>
      </c>
    </row>
    <row r="18">
      <c r="A18" s="2" t="inlineStr">
        <is>
          <t>Talisman Sugar Corporation</t>
        </is>
      </c>
      <c r="B18" s="2" t="inlineStr">
        <is>
          <t>Sugar</t>
        </is>
      </c>
      <c r="C18" s="2" t="inlineStr">
        <is>
          <t>South Bay, Palm Beach County</t>
        </is>
      </c>
      <c r="D18" s="2" t="inlineStr">
        <is>
          <t>The Glades</t>
        </is>
      </c>
      <c r="E18" s="2" t="inlineStr"/>
      <c r="F18" s="2" t="inlineStr"/>
      <c r="G18" s="2" t="n">
        <v>1962</v>
      </c>
      <c r="H18" s="2" t="n">
        <v>1999</v>
      </c>
      <c r="I18" s="2" t="inlineStr">
        <is>
          <t>founding year</t>
        </is>
      </c>
      <c r="J18" s="2" t="inlineStr"/>
      <c r="K18" s="2" t="inlineStr">
        <is>
          <t>historic or successor</t>
        </is>
      </c>
      <c r="L18" s="2" t="inlineStr">
        <is>
          <t>Gone; its roughly 50,000 acres pass to public ownership in 1999 for Everglades restoration.</t>
        </is>
      </c>
      <c r="M18" s="2" t="inlineStr">
        <is>
          <t>High</t>
        </is>
      </c>
      <c r="N18" s="2" t="inlineStr">
        <is>
          <t>JMFS CWH97 SB10 ELCT</t>
        </is>
      </c>
    </row>
    <row r="19">
      <c r="A19" s="2" t="inlineStr">
        <is>
          <t>New Hope Sugar Company</t>
        </is>
      </c>
      <c r="B19" s="2" t="inlineStr">
        <is>
          <t>Sugar</t>
        </is>
      </c>
      <c r="C19" s="2" t="inlineStr">
        <is>
          <t>Palm Beach County</t>
        </is>
      </c>
      <c r="D19" s="2" t="inlineStr">
        <is>
          <t>The Glades</t>
        </is>
      </c>
      <c r="E19" s="2" t="inlineStr"/>
      <c r="F19" s="2" t="inlineStr"/>
      <c r="G19" s="2" t="n"/>
      <c r="H19" s="2" t="inlineStr"/>
      <c r="I19" s="2" t="inlineStr">
        <is>
          <t>first documented year on the map; founding year not recorded</t>
        </is>
      </c>
      <c r="J19" s="2" t="inlineStr"/>
      <c r="K19" s="2" t="inlineStr">
        <is>
          <t>public record entity</t>
        </is>
      </c>
      <c r="L19" s="2" t="inlineStr">
        <is>
          <t>A Fanjul affiliated farming entity named in public records; little else is published about it.</t>
        </is>
      </c>
      <c r="M19" s="2" t="inlineStr">
        <is>
          <t>High</t>
        </is>
      </c>
      <c r="N19" s="2" t="inlineStr">
        <is>
          <t>SFWMDNH</t>
        </is>
      </c>
    </row>
    <row r="20">
      <c r="A20" s="4" t="inlineStr">
        <is>
          <t>Lykes Bros Inc</t>
        </is>
      </c>
      <c r="B20" s="4" t="inlineStr">
        <is>
          <t>Cattle and ranching</t>
        </is>
      </c>
      <c r="C20" s="4" t="inlineStr">
        <is>
          <t>Brighton Ranch, Glades and Highlands counties; headquarters Tampa</t>
        </is>
      </c>
      <c r="D20" s="4" t="inlineStr">
        <is>
          <t>The Glades</t>
        </is>
      </c>
      <c r="E20" s="4" t="inlineStr"/>
      <c r="F20" s="4" t="inlineStr">
        <is>
          <t>337,036</t>
        </is>
      </c>
      <c r="G20" s="4" t="n">
        <v>1900</v>
      </c>
      <c r="H20" s="4" t="inlineStr"/>
      <c r="I20" s="4" t="inlineStr">
        <is>
          <t>founding year</t>
        </is>
      </c>
      <c r="J20" s="4" t="inlineStr">
        <is>
          <t>top ten</t>
        </is>
      </c>
      <c r="K20" s="4" t="inlineStr">
        <is>
          <t>publicly verified operating</t>
        </is>
      </c>
      <c r="L20" s="4" t="inlineStr">
        <is>
          <t>Operating; cattle, citrus, sugarcane, forestry, hunting leases and water storage on a ranch the company states at 339,000 acres.</t>
        </is>
      </c>
      <c r="M20" s="4" t="inlineStr">
        <is>
          <t>High</t>
        </is>
      </c>
      <c r="N20" s="4" t="inlineStr">
        <is>
          <t>LYKH LYKL LYKA LYKC FTLO MOD WLYK TFCL AUDL</t>
        </is>
      </c>
    </row>
    <row r="21">
      <c r="A21" s="2" t="inlineStr">
        <is>
          <t>Adams Ranch</t>
        </is>
      </c>
      <c r="B21" s="2" t="inlineStr">
        <is>
          <t>Cattle and ranching</t>
        </is>
      </c>
      <c r="C21" s="2" t="inlineStr">
        <is>
          <t>Fort Pierce, with ranch land in Okeechobee, St. Lucie and Osceola counties</t>
        </is>
      </c>
      <c r="D21" s="2" t="inlineStr">
        <is>
          <t>Okeechobee</t>
        </is>
      </c>
      <c r="E21" s="2" t="inlineStr"/>
      <c r="F21" s="2" t="inlineStr"/>
      <c r="G21" s="2" t="n">
        <v>1937</v>
      </c>
      <c r="H21" s="2" t="inlineStr"/>
      <c r="I21" s="2" t="inlineStr">
        <is>
          <t>founding year</t>
        </is>
      </c>
      <c r="J21" s="2" t="inlineStr"/>
      <c r="K21" s="2" t="inlineStr">
        <is>
          <t>publicly verified operating</t>
        </is>
      </c>
      <c r="L21" s="2" t="inlineStr">
        <is>
          <t>Operating; a fourth generation ranch of about 65,000 acres and roughly 10,000 cows.</t>
        </is>
      </c>
      <c r="M21" s="2" t="inlineStr">
        <is>
          <t>Medium</t>
        </is>
      </c>
      <c r="N21" s="2" t="inlineStr">
        <is>
          <t>WADAMS</t>
        </is>
      </c>
    </row>
    <row r="22">
      <c r="A22" s="2" t="inlineStr">
        <is>
          <t>Williamson Cattle Company</t>
        </is>
      </c>
      <c r="B22" s="2" t="inlineStr">
        <is>
          <t>Cattle and ranching</t>
        </is>
      </c>
      <c r="C22" s="2" t="inlineStr">
        <is>
          <t>Okeechobee, Okeechobee County</t>
        </is>
      </c>
      <c r="D22" s="2" t="inlineStr">
        <is>
          <t>Okeechobee</t>
        </is>
      </c>
      <c r="E22" s="2" t="inlineStr"/>
      <c r="F22" s="2" t="inlineStr">
        <is>
          <t>11,537</t>
        </is>
      </c>
      <c r="G22" s="2" t="n">
        <v>1940</v>
      </c>
      <c r="H22" s="2" t="inlineStr"/>
      <c r="I22" s="2" t="inlineStr">
        <is>
          <t>founding year</t>
        </is>
      </c>
      <c r="J22" s="2" t="inlineStr"/>
      <c r="K22" s="2" t="inlineStr">
        <is>
          <t>publicly verified operating</t>
        </is>
      </c>
      <c r="L22" s="2" t="inlineStr">
        <is>
          <t>Operating under the third and fourth Williamson generations, with cattle in Florida, Alabama and Texas plus citrus and catfish.</t>
        </is>
      </c>
      <c r="M22" s="2" t="inlineStr">
        <is>
          <t>High</t>
        </is>
      </c>
      <c r="N22" s="2" t="inlineStr">
        <is>
          <t>WCC FCAL MOD</t>
        </is>
      </c>
    </row>
    <row r="23">
      <c r="A23" s="2" t="inlineStr">
        <is>
          <t>Udder Cattle Company Inc</t>
        </is>
      </c>
      <c r="B23" s="2" t="inlineStr">
        <is>
          <t>Cattle and ranching</t>
        </is>
      </c>
      <c r="C23" s="2" t="inlineStr">
        <is>
          <t>Okeechobee area</t>
        </is>
      </c>
      <c r="D23" s="2" t="inlineStr">
        <is>
          <t>Okeechobee</t>
        </is>
      </c>
      <c r="E23" s="2" t="inlineStr">
        <is>
          <t>Udder Cattle Company Inc (P20000078242)</t>
        </is>
      </c>
      <c r="F23" s="2" t="inlineStr">
        <is>
          <t>13,101</t>
        </is>
      </c>
      <c r="G23" s="2" t="n">
        <v>2020</v>
      </c>
      <c r="H23" s="2" t="inlineStr"/>
      <c r="I23" s="2" t="inlineStr">
        <is>
          <t>founding year</t>
        </is>
      </c>
      <c r="J23" s="2" t="inlineStr"/>
      <c r="K23" s="2" t="inlineStr">
        <is>
          <t>publicly verified operating</t>
        </is>
      </c>
      <c r="L23" s="2" t="inlineStr">
        <is>
          <t>Operating; sells finished beef direct under the EATFLORIDABEEF brand.</t>
        </is>
      </c>
      <c r="M23" s="2" t="inlineStr">
        <is>
          <t>High</t>
        </is>
      </c>
      <c r="N23" s="2" t="inlineStr">
        <is>
          <t>SBUDD OIKU MOD</t>
        </is>
      </c>
    </row>
    <row r="24">
      <c r="A24" s="2" t="inlineStr">
        <is>
          <t>Lykes Steamship Company</t>
        </is>
      </c>
      <c r="B24" s="2" t="inlineStr">
        <is>
          <t>Cattle and ranching</t>
        </is>
      </c>
      <c r="C24" s="2" t="inlineStr">
        <is>
          <t>Tampa and the Gulf ports</t>
        </is>
      </c>
      <c r="D24" s="2" t="inlineStr">
        <is>
          <t>Outside the Heartland</t>
        </is>
      </c>
      <c r="E24" s="2" t="inlineStr"/>
      <c r="F24" s="2" t="inlineStr"/>
      <c r="G24" s="2" t="n">
        <v>1906</v>
      </c>
      <c r="H24" s="2" t="n">
        <v>1997</v>
      </c>
      <c r="I24" s="2" t="inlineStr">
        <is>
          <t>founding year</t>
        </is>
      </c>
      <c r="J24" s="2" t="inlineStr"/>
      <c r="K24" s="2" t="inlineStr">
        <is>
          <t>historic or successor</t>
        </is>
      </c>
      <c r="L24" s="2" t="inlineStr">
        <is>
          <t>No longer part of the company.</t>
        </is>
      </c>
      <c r="M24" s="2" t="inlineStr">
        <is>
          <t>High</t>
        </is>
      </c>
      <c r="N24" s="2" t="inlineStr">
        <is>
          <t>LYKH WLYK</t>
        </is>
      </c>
    </row>
    <row r="25">
      <c r="A25" s="2" t="inlineStr">
        <is>
          <t>Parker Brothers Ranch</t>
        </is>
      </c>
      <c r="B25" s="2" t="inlineStr">
        <is>
          <t>Cattle and ranching</t>
        </is>
      </c>
      <c r="C25" s="2" t="inlineStr">
        <is>
          <t>east of Arcadia, DeSoto County</t>
        </is>
      </c>
      <c r="D25" s="2" t="inlineStr">
        <is>
          <t>Peace River valley</t>
        </is>
      </c>
      <c r="E25" s="2" t="inlineStr"/>
      <c r="F25" s="2" t="inlineStr"/>
      <c r="G25" s="2" t="n">
        <v>1858</v>
      </c>
      <c r="H25" s="2" t="n">
        <v>1963</v>
      </c>
      <c r="I25" s="2" t="inlineStr">
        <is>
          <t>founding year</t>
        </is>
      </c>
      <c r="J25" s="2" t="inlineStr"/>
      <c r="K25" s="2" t="inlineStr">
        <is>
          <t>historic or successor</t>
        </is>
      </c>
      <c r="L25" s="2" t="inlineStr">
        <is>
          <t>Gone; sold in 1963 and renamed Bright Hour Ranch.</t>
        </is>
      </c>
      <c r="M25" s="2" t="inlineStr">
        <is>
          <t>Medium</t>
        </is>
      </c>
      <c r="N25" s="2" t="inlineStr">
        <is>
          <t>FHBP</t>
        </is>
      </c>
    </row>
    <row r="26">
      <c r="A26" s="2" t="inlineStr">
        <is>
          <t>Roman III Ranches</t>
        </is>
      </c>
      <c r="B26" s="2" t="inlineStr">
        <is>
          <t>Cattle and ranching</t>
        </is>
      </c>
      <c r="C26" s="2" t="inlineStr">
        <is>
          <t>Wauchula, Hardee County, and Horse Creek Ranch, DeSoto County</t>
        </is>
      </c>
      <c r="D26" s="2" t="inlineStr">
        <is>
          <t>Peace River valley</t>
        </is>
      </c>
      <c r="E26" s="2" t="inlineStr">
        <is>
          <t>Carlton Doyle E III LLC on the 2025 roll</t>
        </is>
      </c>
      <c r="F26" s="2" t="inlineStr">
        <is>
          <t>11,695</t>
        </is>
      </c>
      <c r="G26" s="2" t="n">
        <v>1957</v>
      </c>
      <c r="H26" s="2" t="inlineStr"/>
      <c r="I26" s="2" t="inlineStr">
        <is>
          <t>founding year</t>
        </is>
      </c>
      <c r="J26" s="2" t="inlineStr"/>
      <c r="K26" s="2" t="inlineStr">
        <is>
          <t>publicly verified operating</t>
        </is>
      </c>
      <c r="L26" s="2" t="inlineStr">
        <is>
          <t>Operating; reported 12th by head count among about 5,000 Florida cattle ranches, per the Florida Cattlemen's Association as cited in press.</t>
        </is>
      </c>
      <c r="M26" s="2" t="inlineStr">
        <is>
          <t>High</t>
        </is>
      </c>
      <c r="N26" s="2" t="inlineStr">
        <is>
          <t>TBBW1 TBBW2 MOD</t>
        </is>
      </c>
    </row>
    <row r="27">
      <c r="A27" s="2" t="inlineStr">
        <is>
          <t>Bright Hour Ranch</t>
        </is>
      </c>
      <c r="B27" s="2" t="inlineStr">
        <is>
          <t>Cattle and ranching</t>
        </is>
      </c>
      <c r="C27" s="2" t="inlineStr">
        <is>
          <t>Arcadia, DeSoto County</t>
        </is>
      </c>
      <c r="D27" s="2" t="inlineStr">
        <is>
          <t>Peace River valley</t>
        </is>
      </c>
      <c r="E27" s="2" t="inlineStr"/>
      <c r="F27" s="2" t="inlineStr"/>
      <c r="G27" s="2" t="n">
        <v>1963</v>
      </c>
      <c r="H27" s="2" t="inlineStr"/>
      <c r="I27" s="2" t="inlineStr">
        <is>
          <t>founding year</t>
        </is>
      </c>
      <c r="J27" s="2" t="inlineStr"/>
      <c r="K27" s="2" t="inlineStr">
        <is>
          <t>publicly verified operating</t>
        </is>
      </c>
      <c r="L27" s="2" t="inlineStr">
        <is>
          <t>Operating as ranch and conservation land; a 5,787 acre portion sells in 2020.</t>
        </is>
      </c>
      <c r="M27" s="2" t="inlineStr">
        <is>
          <t>High</t>
        </is>
      </c>
      <c r="N27" s="2" t="inlineStr">
        <is>
          <t>FHBP LWPBH DEPBH</t>
        </is>
      </c>
    </row>
    <row r="28">
      <c r="A28" s="4" t="inlineStr">
        <is>
          <t>Blue Head Ranch</t>
        </is>
      </c>
      <c r="B28" s="4" t="inlineStr">
        <is>
          <t>Cattle and ranching</t>
        </is>
      </c>
      <c r="C28" s="4" t="inlineStr">
        <is>
          <t>Lake Placid area, Highlands County, extending into Glades County</t>
        </is>
      </c>
      <c r="D28" s="4" t="inlineStr">
        <is>
          <t>The Ridge</t>
        </is>
      </c>
      <c r="E28" s="4" t="inlineStr">
        <is>
          <t>Blue Head Land &amp; Cattle Co LLC on the 2025 roll; LTL Real Estate Holdings LLC on the 2023 easement</t>
        </is>
      </c>
      <c r="F28" s="4" t="inlineStr">
        <is>
          <t>31,304</t>
        </is>
      </c>
      <c r="G28" s="4" t="n"/>
      <c r="H28" s="4" t="inlineStr"/>
      <c r="I28" s="4" t="inlineStr">
        <is>
          <t>first documented year on the map; founding year not recorded</t>
        </is>
      </c>
      <c r="J28" s="4" t="inlineStr">
        <is>
          <t>top ten</t>
        </is>
      </c>
      <c r="K28" s="4" t="inlineStr">
        <is>
          <t>publicly verified operating</t>
        </is>
      </c>
      <c r="L28" s="4" t="inlineStr">
        <is>
          <t>Operating; a working ranch of about 4,000 head per the state record, inside a 43,051 acre Florida Forever project.</t>
        </is>
      </c>
      <c r="M28" s="4" t="inlineStr">
        <is>
          <t>High</t>
        </is>
      </c>
      <c r="N28" s="4" t="inlineStr">
        <is>
          <t>SPPBH DEPBH DEPLTL OIKB MOD</t>
        </is>
      </c>
    </row>
    <row r="29">
      <c r="A29" s="4" t="inlineStr">
        <is>
          <t>Llano Ranches LP</t>
        </is>
      </c>
      <c r="B29" s="4" t="inlineStr">
        <is>
          <t>Cattle and ranching</t>
        </is>
      </c>
      <c r="C29" s="4" t="inlineStr">
        <is>
          <t>Venus, Highlands County; a Texas limited partnership</t>
        </is>
      </c>
      <c r="D29" s="4" t="inlineStr">
        <is>
          <t>The Ridge</t>
        </is>
      </c>
      <c r="E29" s="4" t="inlineStr">
        <is>
          <t>Llano Ranches, LP (B21000000075)</t>
        </is>
      </c>
      <c r="F29" s="4" t="inlineStr">
        <is>
          <t>42,494</t>
        </is>
      </c>
      <c r="G29" s="4" t="n">
        <v>2021</v>
      </c>
      <c r="H29" s="4" t="inlineStr"/>
      <c r="I29" s="4" t="inlineStr">
        <is>
          <t>founding year</t>
        </is>
      </c>
      <c r="J29" s="4" t="inlineStr">
        <is>
          <t>top ten</t>
        </is>
      </c>
      <c r="K29" s="4" t="inlineStr">
        <is>
          <t>public record entity</t>
        </is>
      </c>
      <c r="L29" s="4" t="inlineStr">
        <is>
          <t>Operating; a family ranching operation with commercial cattle and managed hunting in New Mexico, the Texas Panhandle and South Central Florida, per its own page.</t>
        </is>
      </c>
      <c r="M29" s="4" t="inlineStr">
        <is>
          <t>High</t>
        </is>
      </c>
      <c r="N29" s="4" t="inlineStr">
        <is>
          <t>SBLLA LPW MOD</t>
        </is>
      </c>
    </row>
    <row r="30">
      <c r="A30" s="4" t="inlineStr">
        <is>
          <t>Bexley Sumter Inc</t>
        </is>
      </c>
      <c r="B30" s="4" t="inlineStr">
        <is>
          <t>Cattle and ranching</t>
        </is>
      </c>
      <c r="C30" s="4" t="inlineStr">
        <is>
          <t>Land O'Lakes; Heartland holdings</t>
        </is>
      </c>
      <c r="D30" s="4" t="inlineStr">
        <is>
          <t>Place not recorded</t>
        </is>
      </c>
      <c r="E30" s="4" t="inlineStr">
        <is>
          <t>Bexley Sumter, Inc. (P12000027742)</t>
        </is>
      </c>
      <c r="F30" s="4" t="inlineStr">
        <is>
          <t>18,596</t>
        </is>
      </c>
      <c r="G30" s="4" t="n">
        <v>2012</v>
      </c>
      <c r="H30" s="4" t="inlineStr"/>
      <c r="I30" s="4" t="inlineStr">
        <is>
          <t>founding year</t>
        </is>
      </c>
      <c r="J30" s="4" t="inlineStr">
        <is>
          <t>top ten</t>
        </is>
      </c>
      <c r="K30" s="4" t="inlineStr">
        <is>
          <t>public record entity</t>
        </is>
      </c>
      <c r="L30" s="4" t="inlineStr">
        <is>
          <t>Active Florida corporation of the Bexley family; no public operating profile of its Heartland holdings is found.</t>
        </is>
      </c>
      <c r="M30" s="4" t="inlineStr">
        <is>
          <t>High</t>
        </is>
      </c>
      <c r="N30" s="4" t="inlineStr">
        <is>
          <t>SBBEX MOD</t>
        </is>
      </c>
    </row>
    <row r="31">
      <c r="A31" s="2" t="inlineStr">
        <is>
          <t>4C's Land &amp; Cattle LLLP</t>
        </is>
      </c>
      <c r="B31" s="2" t="inlineStr">
        <is>
          <t>Cattle and ranching</t>
        </is>
      </c>
      <c r="C31" s="2" t="inlineStr">
        <is>
          <t>registered from Naples; Heartland rangeland parcels</t>
        </is>
      </c>
      <c r="D31" s="2" t="inlineStr">
        <is>
          <t>Place not recorded</t>
        </is>
      </c>
      <c r="E31" s="2" t="inlineStr">
        <is>
          <t>4C's Land &amp; Cattle LLLP (A17000000052)</t>
        </is>
      </c>
      <c r="F31" s="2" t="inlineStr">
        <is>
          <t>14,284</t>
        </is>
      </c>
      <c r="G31" s="2" t="n">
        <v>2017</v>
      </c>
      <c r="H31" s="2" t="inlineStr"/>
      <c r="I31" s="2" t="inlineStr">
        <is>
          <t>founding year</t>
        </is>
      </c>
      <c r="J31" s="2" t="inlineStr"/>
      <c r="K31" s="2" t="inlineStr">
        <is>
          <t>public record entity</t>
        </is>
      </c>
      <c r="L31" s="2" t="inlineStr">
        <is>
          <t>Active Florida limited partnership; no public operating profile is found.</t>
        </is>
      </c>
      <c r="M31" s="2" t="inlineStr">
        <is>
          <t>Low</t>
        </is>
      </c>
      <c r="N31" s="2" t="inlineStr">
        <is>
          <t>SB4C MOD</t>
        </is>
      </c>
    </row>
    <row r="32">
      <c r="A32" s="4" t="inlineStr">
        <is>
          <t>A. Duda &amp; Sons</t>
        </is>
      </c>
      <c r="B32" s="4" t="inlineStr">
        <is>
          <t>Vegetables, melons and row crops</t>
        </is>
      </c>
      <c r="C32" s="4" t="inlineStr">
        <is>
          <t>Oviedo; operations at Belle Glade and LaBelle</t>
        </is>
      </c>
      <c r="D32" s="4" t="inlineStr">
        <is>
          <t>The Glades</t>
        </is>
      </c>
      <c r="E32" s="4" t="inlineStr"/>
      <c r="F32" s="4" t="inlineStr">
        <is>
          <t>27,432</t>
        </is>
      </c>
      <c r="G32" s="4" t="n">
        <v>1926</v>
      </c>
      <c r="H32" s="4" t="inlineStr"/>
      <c r="I32" s="4" t="inlineStr">
        <is>
          <t>founding year</t>
        </is>
      </c>
      <c r="J32" s="4" t="inlineStr">
        <is>
          <t>top ten</t>
        </is>
      </c>
      <c r="K32" s="4" t="inlineStr">
        <is>
          <t>publicly verified operating</t>
        </is>
      </c>
      <c r="L32" s="4" t="inlineStr">
        <is>
          <t>Operating in its fourth and fifth generations, with vegetables, sugarcane, cattle, citrus, sod and real estate.</t>
        </is>
      </c>
      <c r="M32" s="4" t="inlineStr">
        <is>
          <t>High</t>
        </is>
      </c>
      <c r="N32" s="4" t="inlineStr">
        <is>
          <t>DUDA100 DUDAR WDUDA ENCD MOD</t>
        </is>
      </c>
    </row>
    <row r="33">
      <c r="A33" s="2" t="inlineStr">
        <is>
          <t>Roth Farms</t>
        </is>
      </c>
      <c r="B33" s="2" t="inlineStr">
        <is>
          <t>Vegetables, melons and row crops</t>
        </is>
      </c>
      <c r="C33" s="2" t="inlineStr">
        <is>
          <t>Belle Glade, Palm Beach County</t>
        </is>
      </c>
      <c r="D33" s="2" t="inlineStr">
        <is>
          <t>The Glades</t>
        </is>
      </c>
      <c r="E33" s="2" t="inlineStr"/>
      <c r="F33" s="2" t="inlineStr"/>
      <c r="G33" s="2" t="n">
        <v>1948</v>
      </c>
      <c r="H33" s="2" t="inlineStr"/>
      <c r="I33" s="2" t="inlineStr">
        <is>
          <t>founding year</t>
        </is>
      </c>
      <c r="J33" s="2" t="inlineStr"/>
      <c r="K33" s="2" t="inlineStr">
        <is>
          <t>publicly verified operating</t>
        </is>
      </c>
      <c r="L33" s="2" t="inlineStr">
        <is>
          <t>Operating; a fourth generation EAA farm with the Ray's Heritage packing house of 2007.</t>
        </is>
      </c>
      <c r="M33" s="2" t="inlineStr">
        <is>
          <t>High</t>
        </is>
      </c>
      <c r="N33" s="2" t="inlineStr">
        <is>
          <t>ROTH SUNR</t>
        </is>
      </c>
    </row>
    <row r="34">
      <c r="A34" s="2" t="inlineStr">
        <is>
          <t>King Ranch Florida farming</t>
        </is>
      </c>
      <c r="B34" s="2" t="inlineStr">
        <is>
          <t>Vegetables, melons and row crops</t>
        </is>
      </c>
      <c r="C34" s="2" t="inlineStr">
        <is>
          <t>Belle Glade area, Palm Beach County</t>
        </is>
      </c>
      <c r="D34" s="2" t="inlineStr">
        <is>
          <t>The Glades</t>
        </is>
      </c>
      <c r="E34" s="2" t="inlineStr"/>
      <c r="F34" s="2" t="inlineStr"/>
      <c r="G34" s="2" t="n">
        <v>1961</v>
      </c>
      <c r="H34" s="2" t="inlineStr"/>
      <c r="I34" s="2" t="inlineStr">
        <is>
          <t>founding year</t>
        </is>
      </c>
      <c r="J34" s="2" t="inlineStr"/>
      <c r="K34" s="2" t="inlineStr">
        <is>
          <t>publicly verified operating</t>
        </is>
      </c>
      <c r="L34" s="2" t="inlineStr">
        <is>
          <t>Operating; about 20,000 acres of sugarcane, sod, sweet corn, green beans and specialty lettuce.</t>
        </is>
      </c>
      <c r="M34" s="2" t="inlineStr">
        <is>
          <t>High</t>
        </is>
      </c>
      <c r="N34" s="2" t="inlineStr">
        <is>
          <t>KRF KRTG KRT KRCH KRC SBCON</t>
        </is>
      </c>
    </row>
    <row r="35">
      <c r="A35" s="2" t="inlineStr">
        <is>
          <t>Hundley Farms</t>
        </is>
      </c>
      <c r="B35" s="2" t="inlineStr">
        <is>
          <t>Vegetables, melons and row crops</t>
        </is>
      </c>
      <c r="C35" s="2" t="inlineStr">
        <is>
          <t>Belle Glade, Palm Beach County</t>
        </is>
      </c>
      <c r="D35" s="2" t="inlineStr">
        <is>
          <t>The Glades</t>
        </is>
      </c>
      <c r="E35" s="2" t="inlineStr"/>
      <c r="F35" s="2" t="inlineStr"/>
      <c r="G35" s="2" t="n">
        <v>1969</v>
      </c>
      <c r="H35" s="2" t="inlineStr"/>
      <c r="I35" s="2" t="inlineStr">
        <is>
          <t>founding year</t>
        </is>
      </c>
      <c r="J35" s="2" t="inlineStr"/>
      <c r="K35" s="2" t="inlineStr">
        <is>
          <t>publicly verified operating</t>
        </is>
      </c>
      <c r="L35" s="2" t="inlineStr">
        <is>
          <t>Operating; about 20,000 acres in the EAA, central Florida and Georgia under the second and third generations.</t>
        </is>
      </c>
      <c r="M35" s="2" t="inlineStr">
        <is>
          <t>High</t>
        </is>
      </c>
      <c r="N35" s="2" t="inlineStr">
        <is>
          <t>AGHOFH SCGH PIONEER</t>
        </is>
      </c>
    </row>
    <row r="36">
      <c r="A36" s="2" t="inlineStr">
        <is>
          <t>C&amp;B Farms</t>
        </is>
      </c>
      <c r="B36" s="2" t="inlineStr">
        <is>
          <t>Vegetables, melons and row crops</t>
        </is>
      </c>
      <c r="C36" s="2" t="inlineStr">
        <is>
          <t>Clewiston, Hendry County</t>
        </is>
      </c>
      <c r="D36" s="2" t="inlineStr">
        <is>
          <t>The Glades</t>
        </is>
      </c>
      <c r="E36" s="2" t="inlineStr"/>
      <c r="F36" s="2" t="inlineStr"/>
      <c r="G36" s="2" t="n">
        <v>1986</v>
      </c>
      <c r="H36" s="2" t="inlineStr"/>
      <c r="I36" s="2" t="inlineStr">
        <is>
          <t>founding year</t>
        </is>
      </c>
      <c r="J36" s="2" t="inlineStr"/>
      <c r="K36" s="2" t="inlineStr">
        <is>
          <t>publicly verified operating</t>
        </is>
      </c>
      <c r="L36" s="2" t="inlineStr">
        <is>
          <t>Operating; conventional and organic specialty vegetables with documented phosphorus reductions.</t>
        </is>
      </c>
      <c r="M36" s="2" t="inlineStr">
        <is>
          <t>High</t>
        </is>
      </c>
      <c r="N36" s="2" t="inlineStr">
        <is>
          <t>CBC</t>
        </is>
      </c>
    </row>
    <row r="37">
      <c r="A37" s="2" t="inlineStr">
        <is>
          <t>TKM Bengard Farms</t>
        </is>
      </c>
      <c r="B37" s="2" t="inlineStr">
        <is>
          <t>Vegetables, melons and row crops</t>
        </is>
      </c>
      <c r="C37" s="2" t="inlineStr">
        <is>
          <t>Belle Glade, Palm Beach County</t>
        </is>
      </c>
      <c r="D37" s="2" t="inlineStr">
        <is>
          <t>The Glades</t>
        </is>
      </c>
      <c r="E37" s="2" t="inlineStr"/>
      <c r="F37" s="2" t="inlineStr"/>
      <c r="G37" s="2" t="n">
        <v>1996</v>
      </c>
      <c r="H37" s="2" t="inlineStr"/>
      <c r="I37" s="2" t="inlineStr">
        <is>
          <t>founding year</t>
        </is>
      </c>
      <c r="J37" s="2" t="inlineStr"/>
      <c r="K37" s="2" t="inlineStr">
        <is>
          <t>publicly verified operating</t>
        </is>
      </c>
      <c r="L37" s="2" t="inlineStr">
        <is>
          <t>Operating; more than 8,000 acres of lettuce, leafy greens and sweet corn.</t>
        </is>
      </c>
      <c r="M37" s="2" t="inlineStr">
        <is>
          <t>High</t>
        </is>
      </c>
      <c r="N37" s="2" t="inlineStr">
        <is>
          <t>GPGA TKM</t>
        </is>
      </c>
    </row>
    <row r="38">
      <c r="A38" s="2" t="inlineStr">
        <is>
          <t>Moore Haven Melons</t>
        </is>
      </c>
      <c r="B38" s="2" t="inlineStr">
        <is>
          <t>Vegetables, melons and row crops</t>
        </is>
      </c>
      <c r="C38" s="2" t="inlineStr">
        <is>
          <t>Moore Haven, Glades County</t>
        </is>
      </c>
      <c r="D38" s="2" t="inlineStr">
        <is>
          <t>The Glades</t>
        </is>
      </c>
      <c r="E38" s="2" t="inlineStr"/>
      <c r="F38" s="2" t="inlineStr"/>
      <c r="G38" s="2" t="n"/>
      <c r="H38" s="2" t="inlineStr"/>
      <c r="I38" s="2" t="inlineStr">
        <is>
          <t>first documented year on the map; founding year not recorded</t>
        </is>
      </c>
      <c r="J38" s="2" t="inlineStr"/>
      <c r="K38" s="2" t="inlineStr">
        <is>
          <t>public record entity</t>
        </is>
      </c>
      <c r="L38" s="2" t="inlineStr">
        <is>
          <t>Operating as Global Produce Sales' south Florida growing arm.</t>
        </is>
      </c>
      <c r="M38" s="2" t="inlineStr">
        <is>
          <t>Low</t>
        </is>
      </c>
      <c r="N38" s="2" t="inlineStr">
        <is>
          <t>GPS</t>
        </is>
      </c>
    </row>
    <row r="39">
      <c r="A39" s="2" t="inlineStr">
        <is>
          <t>Global Produce Sales</t>
        </is>
      </c>
      <c r="B39" s="2" t="inlineStr">
        <is>
          <t>Vegetables, melons and row crops</t>
        </is>
      </c>
      <c r="C39" s="2" t="inlineStr">
        <is>
          <t>Lakeland, Polk County</t>
        </is>
      </c>
      <c r="D39" s="2" t="inlineStr">
        <is>
          <t>Outside the Heartland</t>
        </is>
      </c>
      <c r="E39" s="2" t="inlineStr"/>
      <c r="F39" s="2" t="inlineStr"/>
      <c r="G39" s="2" t="n"/>
      <c r="H39" s="2" t="inlineStr"/>
      <c r="I39" s="2" t="inlineStr">
        <is>
          <t>first documented year on the map; founding year not recorded</t>
        </is>
      </c>
      <c r="J39" s="2" t="inlineStr"/>
      <c r="K39" s="2" t="inlineStr">
        <is>
          <t>publicly verified operating</t>
        </is>
      </c>
      <c r="L39" s="2" t="inlineStr">
        <is>
          <t>Operating; primarily a marketer of watermelon with its own growing and packing subsidiaries.</t>
        </is>
      </c>
      <c r="M39" s="2" t="inlineStr">
        <is>
          <t>High</t>
        </is>
      </c>
      <c r="N39" s="2" t="inlineStr">
        <is>
          <t>GPS</t>
        </is>
      </c>
    </row>
    <row r="40">
      <c r="A40" s="2" t="inlineStr">
        <is>
          <t>McArthur Farms</t>
        </is>
      </c>
      <c r="B40" s="2" t="inlineStr">
        <is>
          <t>Specialty crops</t>
        </is>
      </c>
      <c r="C40" s="2" t="inlineStr">
        <is>
          <t>Okeechobee, Okeechobee County</t>
        </is>
      </c>
      <c r="D40" s="2" t="inlineStr">
        <is>
          <t>Okeechobee</t>
        </is>
      </c>
      <c r="E40" s="2" t="inlineStr"/>
      <c r="F40" s="2" t="inlineStr"/>
      <c r="G40" s="2" t="n">
        <v>1929</v>
      </c>
      <c r="H40" s="2" t="inlineStr"/>
      <c r="I40" s="2" t="inlineStr">
        <is>
          <t>founding year</t>
        </is>
      </c>
      <c r="J40" s="2" t="inlineStr"/>
      <c r="K40" s="2" t="inlineStr">
        <is>
          <t>publicly verified operating</t>
        </is>
      </c>
      <c r="L40" s="2" t="inlineStr">
        <is>
          <t>The Okeechobee farming company remains registered; the McArthur Dairy brand passes to new ownership in 2020, as reported.</t>
        </is>
      </c>
      <c r="M40" s="2" t="inlineStr">
        <is>
          <t>High</t>
        </is>
      </c>
      <c r="N40" s="2" t="inlineStr">
        <is>
          <t>AGHOFM DNBMA PNMC</t>
        </is>
      </c>
    </row>
    <row r="41">
      <c r="A41" s="2" t="inlineStr">
        <is>
          <t>Larson Dairy</t>
        </is>
      </c>
      <c r="B41" s="2" t="inlineStr">
        <is>
          <t>Specialty crops</t>
        </is>
      </c>
      <c r="C41" s="2" t="inlineStr">
        <is>
          <t>Okeechobee, Okeechobee County</t>
        </is>
      </c>
      <c r="D41" s="2" t="inlineStr">
        <is>
          <t>Okeechobee</t>
        </is>
      </c>
      <c r="E41" s="2" t="inlineStr"/>
      <c r="F41" s="2" t="inlineStr"/>
      <c r="G41" s="2" t="n">
        <v>1947</v>
      </c>
      <c r="H41" s="2" t="inlineStr"/>
      <c r="I41" s="2" t="inlineStr">
        <is>
          <t>founding year</t>
        </is>
      </c>
      <c r="J41" s="2" t="inlineStr"/>
      <c r="K41" s="2" t="inlineStr">
        <is>
          <t>publicly verified operating</t>
        </is>
      </c>
      <c r="L41" s="2" t="inlineStr">
        <is>
          <t>Operating; the family milks more than 10,000 cows across its operations, the core dairies in Okeechobee County.</t>
        </is>
      </c>
      <c r="M41" s="2" t="inlineStr">
        <is>
          <t>High</t>
        </is>
      </c>
      <c r="N41" s="2" t="inlineStr">
        <is>
          <t>FDF DHM AGHOFL COWS</t>
        </is>
      </c>
    </row>
    <row r="42">
      <c r="A42" s="2" t="inlineStr">
        <is>
          <t>Davie Dairy</t>
        </is>
      </c>
      <c r="B42" s="2" t="inlineStr">
        <is>
          <t>Specialty crops</t>
        </is>
      </c>
      <c r="C42" s="2" t="inlineStr">
        <is>
          <t>Okeechobee, Okeechobee County</t>
        </is>
      </c>
      <c r="D42" s="2" t="inlineStr">
        <is>
          <t>Okeechobee</t>
        </is>
      </c>
      <c r="E42" s="2" t="inlineStr"/>
      <c r="F42" s="2" t="inlineStr"/>
      <c r="G42" s="2" t="n">
        <v>1959</v>
      </c>
      <c r="H42" s="2" t="inlineStr"/>
      <c r="I42" s="2" t="inlineStr">
        <is>
          <t>founding year</t>
        </is>
      </c>
      <c r="J42" s="2" t="inlineStr"/>
      <c r="K42" s="2" t="inlineStr">
        <is>
          <t>publicly verified operating</t>
        </is>
      </c>
      <c r="L42" s="2" t="inlineStr">
        <is>
          <t>Operating; a phosphorus treatment system removes 80 to 85 percent of phosphorus from outflow.</t>
        </is>
      </c>
      <c r="M42" s="2" t="inlineStr">
        <is>
          <t>High</t>
        </is>
      </c>
      <c r="N42" s="2" t="inlineStr">
        <is>
          <t>DDC</t>
        </is>
      </c>
    </row>
    <row r="43">
      <c r="A43" s="2" t="inlineStr">
        <is>
          <t>Milking R Dairy</t>
        </is>
      </c>
      <c r="B43" s="2" t="inlineStr">
        <is>
          <t>Specialty crops</t>
        </is>
      </c>
      <c r="C43" s="2" t="inlineStr">
        <is>
          <t>Okeechobee, Okeechobee County</t>
        </is>
      </c>
      <c r="D43" s="2" t="inlineStr">
        <is>
          <t>Okeechobee</t>
        </is>
      </c>
      <c r="E43" s="2" t="inlineStr"/>
      <c r="F43" s="2" t="inlineStr"/>
      <c r="G43" s="2" t="n">
        <v>1986</v>
      </c>
      <c r="H43" s="2" t="inlineStr"/>
      <c r="I43" s="2" t="inlineStr">
        <is>
          <t>founding year</t>
        </is>
      </c>
      <c r="J43" s="2" t="inlineStr"/>
      <c r="K43" s="2" t="inlineStr">
        <is>
          <t>publicly verified operating</t>
        </is>
      </c>
      <c r="L43" s="2" t="inlineStr">
        <is>
          <t>Operating; just over 1,300 cows, with milk supplying McDonald's soft serve across Florida.</t>
        </is>
      </c>
      <c r="M43" s="2" t="inlineStr">
        <is>
          <t>High</t>
        </is>
      </c>
      <c r="N43" s="2" t="inlineStr">
        <is>
          <t>MRD MCD SEMR</t>
        </is>
      </c>
    </row>
    <row r="44">
      <c r="A44" s="2" t="inlineStr">
        <is>
          <t>Bates Sons &amp; Daughters</t>
        </is>
      </c>
      <c r="B44" s="2" t="inlineStr">
        <is>
          <t>Specialty crops</t>
        </is>
      </c>
      <c r="C44" s="2" t="inlineStr">
        <is>
          <t>Lake Placid, Highlands County</t>
        </is>
      </c>
      <c r="D44" s="2" t="inlineStr">
        <is>
          <t>The Ridge</t>
        </is>
      </c>
      <c r="E44" s="2" t="inlineStr"/>
      <c r="F44" s="2" t="inlineStr"/>
      <c r="G44" s="2" t="n">
        <v>1950</v>
      </c>
      <c r="H44" s="2" t="inlineStr"/>
      <c r="I44" s="2" t="inlineStr">
        <is>
          <t>founding year</t>
        </is>
      </c>
      <c r="J44" s="2" t="inlineStr"/>
      <c r="K44" s="2" t="inlineStr">
        <is>
          <t>publicly verified operating</t>
        </is>
      </c>
      <c r="L44" s="2" t="inlineStr">
        <is>
          <t>Operating; Dot and Terri Bates remain named partners of the UF/IFAS breeding program.</t>
        </is>
      </c>
      <c r="M44" s="2" t="inlineStr">
        <is>
          <t>High</t>
        </is>
      </c>
      <c r="N44" s="2" t="inlineStr">
        <is>
          <t>CALH YSPIO MAC CFAN3</t>
        </is>
      </c>
    </row>
    <row r="45">
      <c r="A45" s="2" t="inlineStr">
        <is>
          <t>Happiness Farms</t>
        </is>
      </c>
      <c r="B45" s="2" t="inlineStr">
        <is>
          <t>Specialty crops</t>
        </is>
      </c>
      <c r="C45" s="2" t="inlineStr">
        <is>
          <t>Lake Placid, Highlands County</t>
        </is>
      </c>
      <c r="D45" s="2" t="inlineStr">
        <is>
          <t>The Ridge</t>
        </is>
      </c>
      <c r="E45" s="2" t="inlineStr"/>
      <c r="F45" s="2" t="inlineStr"/>
      <c r="G45" s="2" t="n">
        <v>1964</v>
      </c>
      <c r="H45" s="2" t="inlineStr"/>
      <c r="I45" s="2" t="inlineStr">
        <is>
          <t>founding year</t>
        </is>
      </c>
      <c r="J45" s="2" t="inlineStr"/>
      <c r="K45" s="2" t="inlineStr">
        <is>
          <t>publicly verified operating</t>
        </is>
      </c>
      <c r="L45" s="2" t="inlineStr">
        <is>
          <t>Operating; the first festival is held on the farm.</t>
        </is>
      </c>
      <c r="M45" s="2" t="inlineStr">
        <is>
          <t>High</t>
        </is>
      </c>
      <c r="N45" s="2" t="inlineStr">
        <is>
          <t>YSPIO CALH</t>
        </is>
      </c>
    </row>
    <row r="46">
      <c r="A46" s="2" t="inlineStr">
        <is>
          <t>Duda Sod</t>
        </is>
      </c>
      <c r="B46" s="2" t="inlineStr">
        <is>
          <t>Specialty crops</t>
        </is>
      </c>
      <c r="C46" s="2" t="inlineStr">
        <is>
          <t>Lake Placid, Highlands County</t>
        </is>
      </c>
      <c r="D46" s="2" t="inlineStr">
        <is>
          <t>The Ridge</t>
        </is>
      </c>
      <c r="E46" s="2" t="inlineStr"/>
      <c r="F46" s="2" t="inlineStr"/>
      <c r="G46" s="2" t="n">
        <v>1973</v>
      </c>
      <c r="H46" s="2" t="inlineStr"/>
      <c r="I46" s="2" t="inlineStr">
        <is>
          <t>founding year</t>
        </is>
      </c>
      <c r="J46" s="2" t="inlineStr"/>
      <c r="K46" s="2" t="inlineStr">
        <is>
          <t>publicly verified operating</t>
        </is>
      </c>
      <c r="L46" s="2" t="inlineStr">
        <is>
          <t>Operating; farms at Cocoa and Lake Placid.</t>
        </is>
      </c>
      <c r="M46" s="2" t="inlineStr">
        <is>
          <t>High</t>
        </is>
      </c>
      <c r="N46" s="2" t="inlineStr">
        <is>
          <t>DUDAS</t>
        </is>
      </c>
    </row>
    <row r="47">
      <c r="A47" s="2" t="inlineStr">
        <is>
          <t>Classic Caladiums</t>
        </is>
      </c>
      <c r="B47" s="2" t="inlineStr">
        <is>
          <t>Specialty crops</t>
        </is>
      </c>
      <c r="C47" s="2" t="inlineStr">
        <is>
          <t>Avon Park, Highlands County</t>
        </is>
      </c>
      <c r="D47" s="2" t="inlineStr">
        <is>
          <t>The Ridge</t>
        </is>
      </c>
      <c r="E47" s="2" t="inlineStr"/>
      <c r="F47" s="2" t="inlineStr"/>
      <c r="G47" s="2" t="n">
        <v>2000</v>
      </c>
      <c r="H47" s="2" t="inlineStr"/>
      <c r="I47" s="2" t="inlineStr">
        <is>
          <t>founding year</t>
        </is>
      </c>
      <c r="J47" s="2" t="inlineStr"/>
      <c r="K47" s="2" t="inlineStr">
        <is>
          <t>publicly verified operating</t>
        </is>
      </c>
      <c r="L47" s="2" t="inlineStr">
        <is>
          <t>Operating; runs its own breeding program and collaborates with UF/IFAS.</t>
        </is>
      </c>
      <c r="M47" s="2" t="inlineStr">
        <is>
          <t>High</t>
        </is>
      </c>
      <c r="N47" s="2" t="inlineStr">
        <is>
          <t>CCF MAC</t>
        </is>
      </c>
    </row>
    <row r="48">
      <c r="A48" s="2" t="inlineStr">
        <is>
          <t>South Ft. Meade Land Management</t>
        </is>
      </c>
      <c r="B48" s="2" t="inlineStr">
        <is>
          <t>Phosphate and mining</t>
        </is>
      </c>
      <c r="C48" s="2" t="inlineStr">
        <is>
          <t>Tampa; Hardee County land</t>
        </is>
      </c>
      <c r="D48" s="2" t="inlineStr">
        <is>
          <t>Peace River valley</t>
        </is>
      </c>
      <c r="E48" s="2" t="inlineStr">
        <is>
          <t>South Ft. Meade Land Management, Inc. (F95000006019)</t>
        </is>
      </c>
      <c r="F48" s="2" t="inlineStr">
        <is>
          <t>12,061</t>
        </is>
      </c>
      <c r="G48" s="2" t="n">
        <v>1995</v>
      </c>
      <c r="H48" s="2" t="inlineStr"/>
      <c r="I48" s="2" t="inlineStr">
        <is>
          <t>founding year</t>
        </is>
      </c>
      <c r="J48" s="2" t="inlineStr"/>
      <c r="K48" s="2" t="inlineStr">
        <is>
          <t>public record entity</t>
        </is>
      </c>
      <c r="L48" s="2" t="inlineStr">
        <is>
          <t>Active; its officers are Mosaic's own executives.</t>
        </is>
      </c>
      <c r="M48" s="2" t="inlineStr">
        <is>
          <t>High</t>
        </is>
      </c>
      <c r="N48" s="2" t="inlineStr">
        <is>
          <t>SBSFM MOSEX21 MOD</t>
        </is>
      </c>
    </row>
    <row r="49">
      <c r="A49" s="4" t="inlineStr">
        <is>
          <t>The Mosaic Company</t>
        </is>
      </c>
      <c r="B49" s="4" t="inlineStr">
        <is>
          <t>Phosphate and mining</t>
        </is>
      </c>
      <c r="C49" s="4" t="inlineStr">
        <is>
          <t>Tampa; mines in Hardee and holdings in DeSoto</t>
        </is>
      </c>
      <c r="D49" s="4" t="inlineStr">
        <is>
          <t>Peace River valley</t>
        </is>
      </c>
      <c r="E49" s="4" t="inlineStr">
        <is>
          <t>The Mosaic Company (NYSE MOS)</t>
        </is>
      </c>
      <c r="F49" s="4" t="inlineStr">
        <is>
          <t>81,575</t>
        </is>
      </c>
      <c r="G49" s="4" t="n">
        <v>2004</v>
      </c>
      <c r="H49" s="4" t="inlineStr"/>
      <c r="I49" s="4" t="inlineStr">
        <is>
          <t>founding year</t>
        </is>
      </c>
      <c r="J49" s="4" t="inlineStr">
        <is>
          <t>top ten</t>
        </is>
      </c>
      <c r="K49" s="4" t="inlineStr">
        <is>
          <t>publicly verified operating</t>
        </is>
      </c>
      <c r="L49" s="4" t="inlineStr">
        <is>
          <t>Operating; three active Florida mines in 2025 and over 210,000 acres in five counties, per its 10-K.</t>
        </is>
      </c>
      <c r="M49" s="4" t="inlineStr">
        <is>
          <t>High</t>
        </is>
      </c>
      <c r="N49" s="4" t="inlineStr">
        <is>
          <t>MOS10K MOSHIST MOSFL MOSEX21 MOD</t>
        </is>
      </c>
    </row>
    <row r="50">
      <c r="A50" s="2" t="inlineStr">
        <is>
          <t>South Fort Meade mine</t>
        </is>
      </c>
      <c r="B50" s="2" t="inlineStr">
        <is>
          <t>Phosphate and mining</t>
        </is>
      </c>
      <c r="C50" s="2" t="inlineStr">
        <is>
          <t>Fort Meade area, Polk County, with the extension in Hardee County</t>
        </is>
      </c>
      <c r="D50" s="2" t="inlineStr">
        <is>
          <t>Peace River valley</t>
        </is>
      </c>
      <c r="E50" s="2" t="inlineStr"/>
      <c r="F50" s="2" t="inlineStr"/>
      <c r="G50" s="2" t="n"/>
      <c r="H50" s="2" t="inlineStr"/>
      <c r="I50" s="2" t="inlineStr">
        <is>
          <t>first documented year on the map; founding year not recorded</t>
        </is>
      </c>
      <c r="J50" s="2" t="inlineStr"/>
      <c r="K50" s="2" t="inlineStr">
        <is>
          <t>publicly verified operating</t>
        </is>
      </c>
      <c r="L50" s="2" t="inlineStr">
        <is>
          <t>Operating; a further roughly 2,000 acre extension south of SR 64 is in federal permitting, posted July 2025.</t>
        </is>
      </c>
      <c r="M50" s="2" t="inlineStr">
        <is>
          <t>High</t>
        </is>
      </c>
      <c r="N50" s="2" t="inlineStr">
        <is>
          <t>PRN12 PERM64 MOS10K</t>
        </is>
      </c>
    </row>
    <row r="51">
      <c r="A51" s="2" t="inlineStr">
        <is>
          <t>Ona mine project</t>
        </is>
      </c>
      <c r="B51" s="2" t="inlineStr">
        <is>
          <t>Phosphate and mining</t>
        </is>
      </c>
      <c r="C51" s="2" t="inlineStr">
        <is>
          <t>Ona, Hardee County</t>
        </is>
      </c>
      <c r="D51" s="2" t="inlineStr">
        <is>
          <t>Peace River valley</t>
        </is>
      </c>
      <c r="E51" s="2" t="inlineStr"/>
      <c r="F51" s="2" t="inlineStr"/>
      <c r="G51" s="2" t="n">
        <v>2011</v>
      </c>
      <c r="H51" s="2" t="inlineStr"/>
      <c r="I51" s="2" t="inlineStr">
        <is>
          <t>founding year</t>
        </is>
      </c>
      <c r="J51" s="2" t="inlineStr"/>
      <c r="K51" s="2" t="inlineStr">
        <is>
          <t>public record entity</t>
        </is>
      </c>
      <c r="L51" s="2" t="inlineStr">
        <is>
          <t>Fully permitted; no commissioning of mining is documented by the cutoff.</t>
        </is>
      </c>
      <c r="M51" s="2" t="inlineStr">
        <is>
          <t>High</t>
        </is>
      </c>
      <c r="N51" s="2" t="inlineStr">
        <is>
          <t>MOSONA MOS10K</t>
        </is>
      </c>
    </row>
    <row r="52">
      <c r="A52" s="2" t="inlineStr">
        <is>
          <t>DeSoto mine proposal</t>
        </is>
      </c>
      <c r="B52" s="2" t="inlineStr">
        <is>
          <t>Phosphate and mining</t>
        </is>
      </c>
      <c r="C52" s="2" t="inlineStr">
        <is>
          <t>DeSoto County</t>
        </is>
      </c>
      <c r="D52" s="2" t="inlineStr">
        <is>
          <t>Peace River valley</t>
        </is>
      </c>
      <c r="E52" s="2" t="inlineStr"/>
      <c r="F52" s="2" t="inlineStr"/>
      <c r="G52" s="2" t="n">
        <v>2018</v>
      </c>
      <c r="H52" s="2" t="inlineStr"/>
      <c r="I52" s="2" t="inlineStr">
        <is>
          <t>founding year</t>
        </is>
      </c>
      <c r="J52" s="2" t="inlineStr"/>
      <c r="K52" s="2" t="inlineStr">
        <is>
          <t>public record entity</t>
        </is>
      </c>
      <c r="L52" s="2" t="inlineStr">
        <is>
          <t>Stalled; the county rejects rezoning in 2018 and Mosaic delays its plans.</t>
        </is>
      </c>
      <c r="M52" s="2" t="inlineStr">
        <is>
          <t>High</t>
        </is>
      </c>
      <c r="N52" s="2" t="inlineStr">
        <is>
          <t>WUSF22 MOSDES MOS10K</t>
        </is>
      </c>
    </row>
    <row r="53">
      <c r="A53" s="2" t="inlineStr">
        <is>
          <t>Hammock Solar Energy Center</t>
        </is>
      </c>
      <c r="B53" s="2" t="inlineStr">
        <is>
          <t>Energy and land conversion</t>
        </is>
      </c>
      <c r="C53" s="2" t="inlineStr">
        <is>
          <t>Hendry County</t>
        </is>
      </c>
      <c r="D53" s="2" t="inlineStr">
        <is>
          <t>The Glades</t>
        </is>
      </c>
      <c r="E53" s="2" t="inlineStr"/>
      <c r="F53" s="2" t="inlineStr"/>
      <c r="G53" s="2" t="n">
        <v>2018</v>
      </c>
      <c r="H53" s="2" t="inlineStr"/>
      <c r="I53" s="2" t="inlineStr">
        <is>
          <t>founding year</t>
        </is>
      </c>
      <c r="J53" s="2" t="inlineStr"/>
      <c r="K53" s="2" t="inlineStr">
        <is>
          <t>publicly verified operating</t>
        </is>
      </c>
      <c r="L53" s="2" t="inlineStr">
        <is>
          <t>Operating; in service March 2018.</t>
        </is>
      </c>
      <c r="M53" s="2" t="inlineStr">
        <is>
          <t>High</t>
        </is>
      </c>
      <c r="N53" s="2" t="inlineStr">
        <is>
          <t>TYSP</t>
        </is>
      </c>
    </row>
    <row r="54">
      <c r="A54" s="2" t="inlineStr">
        <is>
          <t>Blue Heron Solar Energy Center</t>
        </is>
      </c>
      <c r="B54" s="2" t="inlineStr">
        <is>
          <t>Energy and land conversion</t>
        </is>
      </c>
      <c r="C54" s="2" t="inlineStr">
        <is>
          <t>Hendry County</t>
        </is>
      </c>
      <c r="D54" s="2" t="inlineStr">
        <is>
          <t>The Glades</t>
        </is>
      </c>
      <c r="E54" s="2" t="inlineStr"/>
      <c r="F54" s="2" t="inlineStr"/>
      <c r="G54" s="2" t="n">
        <v>2020</v>
      </c>
      <c r="H54" s="2" t="inlineStr"/>
      <c r="I54" s="2" t="inlineStr">
        <is>
          <t>founding year</t>
        </is>
      </c>
      <c r="J54" s="2" t="inlineStr"/>
      <c r="K54" s="2" t="inlineStr">
        <is>
          <t>publicly verified operating</t>
        </is>
      </c>
      <c r="L54" s="2" t="inlineStr">
        <is>
          <t>Operating; in service March 2020.</t>
        </is>
      </c>
      <c r="M54" s="2" t="inlineStr">
        <is>
          <t>High</t>
        </is>
      </c>
      <c r="N54" s="2" t="inlineStr">
        <is>
          <t>TYSP</t>
        </is>
      </c>
    </row>
    <row r="55">
      <c r="A55" s="2" t="inlineStr">
        <is>
          <t>Ghost Orchid Solar Energy Center</t>
        </is>
      </c>
      <c r="B55" s="2" t="inlineStr">
        <is>
          <t>Energy and land conversion</t>
        </is>
      </c>
      <c r="C55" s="2" t="inlineStr">
        <is>
          <t>Hendry County</t>
        </is>
      </c>
      <c r="D55" s="2" t="inlineStr">
        <is>
          <t>The Glades</t>
        </is>
      </c>
      <c r="E55" s="2" t="inlineStr"/>
      <c r="F55" s="2" t="inlineStr"/>
      <c r="G55" s="2" t="n">
        <v>2022</v>
      </c>
      <c r="H55" s="2" t="inlineStr"/>
      <c r="I55" s="2" t="inlineStr">
        <is>
          <t>founding year</t>
        </is>
      </c>
      <c r="J55" s="2" t="inlineStr"/>
      <c r="K55" s="2" t="inlineStr">
        <is>
          <t>publicly verified operating</t>
        </is>
      </c>
      <c r="L55" s="2" t="inlineStr">
        <is>
          <t>Operating; in service January 2022.</t>
        </is>
      </c>
      <c r="M55" s="2" t="inlineStr">
        <is>
          <t>High</t>
        </is>
      </c>
      <c r="N55" s="2" t="inlineStr">
        <is>
          <t>TYSP FPL50</t>
        </is>
      </c>
    </row>
    <row r="56">
      <c r="A56" s="2" t="inlineStr">
        <is>
          <t>Sawgrass Solar Energy Center</t>
        </is>
      </c>
      <c r="B56" s="2" t="inlineStr">
        <is>
          <t>Energy and land conversion</t>
        </is>
      </c>
      <c r="C56" s="2" t="inlineStr">
        <is>
          <t>Clewiston area, Hendry County</t>
        </is>
      </c>
      <c r="D56" s="2" t="inlineStr">
        <is>
          <t>The Glades</t>
        </is>
      </c>
      <c r="E56" s="2" t="inlineStr"/>
      <c r="F56" s="2" t="inlineStr"/>
      <c r="G56" s="2" t="n">
        <v>2022</v>
      </c>
      <c r="H56" s="2" t="inlineStr"/>
      <c r="I56" s="2" t="inlineStr">
        <is>
          <t>founding year</t>
        </is>
      </c>
      <c r="J56" s="2" t="inlineStr"/>
      <c r="K56" s="2" t="inlineStr">
        <is>
          <t>publicly verified operating</t>
        </is>
      </c>
      <c r="L56" s="2" t="inlineStr">
        <is>
          <t>Operating since January 2022.</t>
        </is>
      </c>
      <c r="M56" s="2" t="inlineStr">
        <is>
          <t>High</t>
        </is>
      </c>
      <c r="N56" s="2" t="inlineStr">
        <is>
          <t>FPLS TYSP FPL50</t>
        </is>
      </c>
    </row>
    <row r="57">
      <c r="A57" s="2" t="inlineStr">
        <is>
          <t>Beautyberry Solar Energy Center</t>
        </is>
      </c>
      <c r="B57" s="2" t="inlineStr">
        <is>
          <t>Energy and land conversion</t>
        </is>
      </c>
      <c r="C57" s="2" t="inlineStr">
        <is>
          <t>Hendry County</t>
        </is>
      </c>
      <c r="D57" s="2" t="inlineStr">
        <is>
          <t>The Glades</t>
        </is>
      </c>
      <c r="E57" s="2" t="inlineStr"/>
      <c r="F57" s="2" t="inlineStr"/>
      <c r="G57" s="2" t="n">
        <v>2024</v>
      </c>
      <c r="H57" s="2" t="inlineStr"/>
      <c r="I57" s="2" t="inlineStr">
        <is>
          <t>founding year</t>
        </is>
      </c>
      <c r="J57" s="2" t="inlineStr"/>
      <c r="K57" s="2" t="inlineStr">
        <is>
          <t>publicly verified operating</t>
        </is>
      </c>
      <c r="L57" s="2" t="inlineStr">
        <is>
          <t>Operating; in service January 2024.</t>
        </is>
      </c>
      <c r="M57" s="2" t="inlineStr">
        <is>
          <t>High</t>
        </is>
      </c>
      <c r="N57" s="2" t="inlineStr">
        <is>
          <t>TYSP</t>
        </is>
      </c>
    </row>
    <row r="58">
      <c r="A58" s="2" t="inlineStr">
        <is>
          <t>Caloosahatchee Solar Energy Center</t>
        </is>
      </c>
      <c r="B58" s="2" t="inlineStr">
        <is>
          <t>Energy and land conversion</t>
        </is>
      </c>
      <c r="C58" s="2" t="inlineStr">
        <is>
          <t>Hendry County</t>
        </is>
      </c>
      <c r="D58" s="2" t="inlineStr">
        <is>
          <t>The Glades</t>
        </is>
      </c>
      <c r="E58" s="2" t="inlineStr"/>
      <c r="F58" s="2" t="inlineStr"/>
      <c r="G58" s="2" t="n">
        <v>2024</v>
      </c>
      <c r="H58" s="2" t="inlineStr"/>
      <c r="I58" s="2" t="inlineStr">
        <is>
          <t>founding year</t>
        </is>
      </c>
      <c r="J58" s="2" t="inlineStr"/>
      <c r="K58" s="2" t="inlineStr">
        <is>
          <t>publicly verified operating</t>
        </is>
      </c>
      <c r="L58" s="2" t="inlineStr">
        <is>
          <t>Operating; in service January 2024.</t>
        </is>
      </c>
      <c r="M58" s="2" t="inlineStr">
        <is>
          <t>High</t>
        </is>
      </c>
      <c r="N58" s="2" t="inlineStr">
        <is>
          <t>TYSP</t>
        </is>
      </c>
    </row>
    <row r="59">
      <c r="A59" s="2" t="inlineStr">
        <is>
          <t>Woodyard Solar Energy Center</t>
        </is>
      </c>
      <c r="B59" s="2" t="inlineStr">
        <is>
          <t>Energy and land conversion</t>
        </is>
      </c>
      <c r="C59" s="2" t="inlineStr">
        <is>
          <t>Hendry County</t>
        </is>
      </c>
      <c r="D59" s="2" t="inlineStr">
        <is>
          <t>The Glades</t>
        </is>
      </c>
      <c r="E59" s="2" t="inlineStr"/>
      <c r="F59" s="2" t="inlineStr"/>
      <c r="G59" s="2" t="n">
        <v>2024</v>
      </c>
      <c r="H59" s="2" t="inlineStr"/>
      <c r="I59" s="2" t="inlineStr">
        <is>
          <t>founding year</t>
        </is>
      </c>
      <c r="J59" s="2" t="inlineStr"/>
      <c r="K59" s="2" t="inlineStr">
        <is>
          <t>publicly verified operating</t>
        </is>
      </c>
      <c r="L59" s="2" t="inlineStr">
        <is>
          <t>Operating; in service March 2024.</t>
        </is>
      </c>
      <c r="M59" s="2" t="inlineStr">
        <is>
          <t>High</t>
        </is>
      </c>
      <c r="N59" s="2" t="inlineStr">
        <is>
          <t>TYSP</t>
        </is>
      </c>
    </row>
    <row r="60">
      <c r="A60" s="2" t="inlineStr">
        <is>
          <t>Hendry Isles Solar Energy Center</t>
        </is>
      </c>
      <c r="B60" s="2" t="inlineStr">
        <is>
          <t>Energy and land conversion</t>
        </is>
      </c>
      <c r="C60" s="2" t="inlineStr">
        <is>
          <t>Hendry County</t>
        </is>
      </c>
      <c r="D60" s="2" t="inlineStr">
        <is>
          <t>The Glades</t>
        </is>
      </c>
      <c r="E60" s="2" t="inlineStr"/>
      <c r="F60" s="2" t="inlineStr"/>
      <c r="G60" s="2" t="n">
        <v>2024</v>
      </c>
      <c r="H60" s="2" t="inlineStr"/>
      <c r="I60" s="2" t="inlineStr">
        <is>
          <t>founding year</t>
        </is>
      </c>
      <c r="J60" s="2" t="inlineStr"/>
      <c r="K60" s="2" t="inlineStr">
        <is>
          <t>publicly verified operating</t>
        </is>
      </c>
      <c r="L60" s="2" t="inlineStr">
        <is>
          <t>Operating; in service November 2024.</t>
        </is>
      </c>
      <c r="M60" s="2" t="inlineStr">
        <is>
          <t>High</t>
        </is>
      </c>
      <c r="N60" s="2" t="inlineStr">
        <is>
          <t>TYSP</t>
        </is>
      </c>
    </row>
    <row r="61">
      <c r="A61" s="2" t="inlineStr">
        <is>
          <t>Grapefruit Solar Energy Center</t>
        </is>
      </c>
      <c r="B61" s="2" t="inlineStr">
        <is>
          <t>Energy and land conversion</t>
        </is>
      </c>
      <c r="C61" s="2" t="inlineStr">
        <is>
          <t>Hendry County</t>
        </is>
      </c>
      <c r="D61" s="2" t="inlineStr">
        <is>
          <t>The Glades</t>
        </is>
      </c>
      <c r="E61" s="2" t="inlineStr"/>
      <c r="F61" s="2" t="inlineStr"/>
      <c r="G61" s="2" t="n">
        <v>2026</v>
      </c>
      <c r="H61" s="2" t="inlineStr"/>
      <c r="I61" s="2" t="inlineStr">
        <is>
          <t>founding year</t>
        </is>
      </c>
      <c r="J61" s="2" t="inlineStr"/>
      <c r="K61" s="2" t="inlineStr">
        <is>
          <t>public record entity</t>
        </is>
      </c>
      <c r="L61" s="2" t="inlineStr">
        <is>
          <t>Announced for the third quarter of 2028 on a 554 acre site; not on the 2025 roll.</t>
        </is>
      </c>
      <c r="M61" s="2" t="inlineStr">
        <is>
          <t>High</t>
        </is>
      </c>
      <c r="N61" s="2" t="inlineStr">
        <is>
          <t>MOD TYSP</t>
        </is>
      </c>
    </row>
    <row r="62">
      <c r="A62" s="2" t="inlineStr">
        <is>
          <t>LaBelle Solar Energy Center</t>
        </is>
      </c>
      <c r="B62" s="2" t="inlineStr">
        <is>
          <t>Energy and land conversion</t>
        </is>
      </c>
      <c r="C62" s="2" t="inlineStr">
        <is>
          <t>Hendry County</t>
        </is>
      </c>
      <c r="D62" s="2" t="inlineStr">
        <is>
          <t>The Glades</t>
        </is>
      </c>
      <c r="E62" s="2" t="inlineStr"/>
      <c r="F62" s="2" t="inlineStr"/>
      <c r="G62" s="2" t="n">
        <v>2026</v>
      </c>
      <c r="H62" s="2" t="inlineStr"/>
      <c r="I62" s="2" t="inlineStr">
        <is>
          <t>founding year</t>
        </is>
      </c>
      <c r="J62" s="2" t="inlineStr"/>
      <c r="K62" s="2" t="inlineStr">
        <is>
          <t>public record entity</t>
        </is>
      </c>
      <c r="L62" s="2" t="inlineStr">
        <is>
          <t>Announced for the third quarter of 2028 on a 459 acre site; not on the 2025 roll.</t>
        </is>
      </c>
      <c r="M62" s="2" t="inlineStr">
        <is>
          <t>High</t>
        </is>
      </c>
      <c r="N62" s="2" t="inlineStr">
        <is>
          <t>MOD TYSP</t>
        </is>
      </c>
    </row>
    <row r="63">
      <c r="A63" s="2" t="inlineStr">
        <is>
          <t>Mango Solar Energy Center</t>
        </is>
      </c>
      <c r="B63" s="2" t="inlineStr">
        <is>
          <t>Energy and land conversion</t>
        </is>
      </c>
      <c r="C63" s="2" t="inlineStr">
        <is>
          <t>Hendry County</t>
        </is>
      </c>
      <c r="D63" s="2" t="inlineStr">
        <is>
          <t>The Glades</t>
        </is>
      </c>
      <c r="E63" s="2" t="inlineStr"/>
      <c r="F63" s="2" t="inlineStr"/>
      <c r="G63" s="2" t="n">
        <v>2026</v>
      </c>
      <c r="H63" s="2" t="inlineStr"/>
      <c r="I63" s="2" t="inlineStr">
        <is>
          <t>founding year</t>
        </is>
      </c>
      <c r="J63" s="2" t="inlineStr"/>
      <c r="K63" s="2" t="inlineStr">
        <is>
          <t>public record entity</t>
        </is>
      </c>
      <c r="L63" s="2" t="inlineStr">
        <is>
          <t>Announced for the third quarter of 2028 on a 658 acre site; not on the 2025 roll.</t>
        </is>
      </c>
      <c r="M63" s="2" t="inlineStr">
        <is>
          <t>High</t>
        </is>
      </c>
      <c r="N63" s="2" t="inlineStr">
        <is>
          <t>MOD TYSP</t>
        </is>
      </c>
    </row>
    <row r="64">
      <c r="A64" s="2" t="inlineStr">
        <is>
          <t>Redroot Solar Energy Center</t>
        </is>
      </c>
      <c r="B64" s="2" t="inlineStr">
        <is>
          <t>Energy and land conversion</t>
        </is>
      </c>
      <c r="C64" s="2" t="inlineStr">
        <is>
          <t>Hendry County</t>
        </is>
      </c>
      <c r="D64" s="2" t="inlineStr">
        <is>
          <t>The Glades</t>
        </is>
      </c>
      <c r="E64" s="2" t="inlineStr"/>
      <c r="F64" s="2" t="inlineStr"/>
      <c r="G64" s="2" t="n">
        <v>2026</v>
      </c>
      <c r="H64" s="2" t="inlineStr"/>
      <c r="I64" s="2" t="inlineStr">
        <is>
          <t>founding year</t>
        </is>
      </c>
      <c r="J64" s="2" t="inlineStr"/>
      <c r="K64" s="2" t="inlineStr">
        <is>
          <t>public record entity</t>
        </is>
      </c>
      <c r="L64" s="2" t="inlineStr">
        <is>
          <t>Announced for the third quarter of 2028 on a 523 acre site; not on the 2025 roll.</t>
        </is>
      </c>
      <c r="M64" s="2" t="inlineStr">
        <is>
          <t>High</t>
        </is>
      </c>
      <c r="N64" s="2" t="inlineStr">
        <is>
          <t>MOD TYSP</t>
        </is>
      </c>
    </row>
    <row r="65">
      <c r="A65" s="2" t="inlineStr">
        <is>
          <t>Waxweed Solar Energy Center</t>
        </is>
      </c>
      <c r="B65" s="2" t="inlineStr">
        <is>
          <t>Energy and land conversion</t>
        </is>
      </c>
      <c r="C65" s="2" t="inlineStr">
        <is>
          <t>Hendry County</t>
        </is>
      </c>
      <c r="D65" s="2" t="inlineStr">
        <is>
          <t>The Glades</t>
        </is>
      </c>
      <c r="E65" s="2" t="inlineStr"/>
      <c r="F65" s="2" t="inlineStr"/>
      <c r="G65" s="2" t="n">
        <v>2026</v>
      </c>
      <c r="H65" s="2" t="inlineStr"/>
      <c r="I65" s="2" t="inlineStr">
        <is>
          <t>founding year</t>
        </is>
      </c>
      <c r="J65" s="2" t="inlineStr"/>
      <c r="K65" s="2" t="inlineStr">
        <is>
          <t>public record entity</t>
        </is>
      </c>
      <c r="L65" s="2" t="inlineStr">
        <is>
          <t>Announced for the third quarter of 2028; not on the 2025 roll.</t>
        </is>
      </c>
      <c r="M65" s="2" t="inlineStr">
        <is>
          <t>High</t>
        </is>
      </c>
      <c r="N65" s="2" t="inlineStr">
        <is>
          <t>MOD TYSP</t>
        </is>
      </c>
    </row>
    <row r="66">
      <c r="A66" s="2" t="inlineStr">
        <is>
          <t>Cocoplum Solar Energy Center</t>
        </is>
      </c>
      <c r="B66" s="2" t="inlineStr">
        <is>
          <t>Energy and land conversion</t>
        </is>
      </c>
      <c r="C66" s="2" t="inlineStr">
        <is>
          <t>Hendry County</t>
        </is>
      </c>
      <c r="D66" s="2" t="inlineStr">
        <is>
          <t>The Glades</t>
        </is>
      </c>
      <c r="E66" s="2" t="inlineStr"/>
      <c r="F66" s="2" t="inlineStr"/>
      <c r="G66" s="2" t="n">
        <v>2026</v>
      </c>
      <c r="H66" s="2" t="inlineStr"/>
      <c r="I66" s="2" t="inlineStr">
        <is>
          <t>founding year</t>
        </is>
      </c>
      <c r="J66" s="2" t="inlineStr"/>
      <c r="K66" s="2" t="inlineStr">
        <is>
          <t>public record entity</t>
        </is>
      </c>
      <c r="L66" s="2" t="inlineStr">
        <is>
          <t>Announced for the third quarter of 2027 on a 470 acre site; not on the 2025 roll.</t>
        </is>
      </c>
      <c r="M66" s="2" t="inlineStr">
        <is>
          <t>High</t>
        </is>
      </c>
      <c r="N66" s="2" t="inlineStr">
        <is>
          <t>MOD TYSP</t>
        </is>
      </c>
    </row>
    <row r="67">
      <c r="A67" s="2" t="inlineStr">
        <is>
          <t>Hendry Solar Energy Center</t>
        </is>
      </c>
      <c r="B67" s="2" t="inlineStr">
        <is>
          <t>Energy and land conversion</t>
        </is>
      </c>
      <c r="C67" s="2" t="inlineStr">
        <is>
          <t>Hendry County</t>
        </is>
      </c>
      <c r="D67" s="2" t="inlineStr">
        <is>
          <t>The Glades</t>
        </is>
      </c>
      <c r="E67" s="2" t="inlineStr"/>
      <c r="F67" s="2" t="inlineStr"/>
      <c r="G67" s="2" t="n">
        <v>2026</v>
      </c>
      <c r="H67" s="2" t="inlineStr"/>
      <c r="I67" s="2" t="inlineStr">
        <is>
          <t>founding year</t>
        </is>
      </c>
      <c r="J67" s="2" t="inlineStr"/>
      <c r="K67" s="2" t="inlineStr">
        <is>
          <t>public record entity</t>
        </is>
      </c>
      <c r="L67" s="2" t="inlineStr">
        <is>
          <t>Announced for the first quarter of 2027 on a 641 acre site; not on the 2025 roll.</t>
        </is>
      </c>
      <c r="M67" s="2" t="inlineStr">
        <is>
          <t>High</t>
        </is>
      </c>
      <c r="N67" s="2" t="inlineStr">
        <is>
          <t>MOD TYSP</t>
        </is>
      </c>
    </row>
    <row r="68">
      <c r="A68" s="2" t="inlineStr">
        <is>
          <t>Okeechobee Clean Energy Center</t>
        </is>
      </c>
      <c r="B68" s="2" t="inlineStr">
        <is>
          <t>Energy and land conversion</t>
        </is>
      </c>
      <c r="C68" s="2" t="inlineStr">
        <is>
          <t>Okeechobee County</t>
        </is>
      </c>
      <c r="D68" s="2" t="inlineStr">
        <is>
          <t>Okeechobee</t>
        </is>
      </c>
      <c r="E68" s="2" t="inlineStr"/>
      <c r="F68" s="2" t="inlineStr"/>
      <c r="G68" s="2" t="n">
        <v>2019</v>
      </c>
      <c r="H68" s="2" t="inlineStr"/>
      <c r="I68" s="2" t="inlineStr">
        <is>
          <t>founding year</t>
        </is>
      </c>
      <c r="J68" s="2" t="inlineStr"/>
      <c r="K68" s="2" t="inlineStr">
        <is>
          <t>publicly verified operating</t>
        </is>
      </c>
      <c r="L68" s="2" t="inlineStr">
        <is>
          <t>Operating since March 2019; a 1,720 megawatt combined cycle gas plant.</t>
        </is>
      </c>
      <c r="M68" s="2" t="inlineStr">
        <is>
          <t>High</t>
        </is>
      </c>
      <c r="N68" s="2" t="inlineStr">
        <is>
          <t>TYSP</t>
        </is>
      </c>
    </row>
    <row r="69">
      <c r="A69" s="2" t="inlineStr">
        <is>
          <t>Okeechobee Solar Energy Center</t>
        </is>
      </c>
      <c r="B69" s="2" t="inlineStr">
        <is>
          <t>Energy and land conversion</t>
        </is>
      </c>
      <c r="C69" s="2" t="inlineStr">
        <is>
          <t>Okeechobee County</t>
        </is>
      </c>
      <c r="D69" s="2" t="inlineStr">
        <is>
          <t>Okeechobee</t>
        </is>
      </c>
      <c r="E69" s="2" t="inlineStr"/>
      <c r="F69" s="2" t="inlineStr"/>
      <c r="G69" s="2" t="n">
        <v>2020</v>
      </c>
      <c r="H69" s="2" t="inlineStr"/>
      <c r="I69" s="2" t="inlineStr">
        <is>
          <t>founding year</t>
        </is>
      </c>
      <c r="J69" s="2" t="inlineStr"/>
      <c r="K69" s="2" t="inlineStr">
        <is>
          <t>publicly verified operating</t>
        </is>
      </c>
      <c r="L69" s="2" t="inlineStr">
        <is>
          <t>Operating; in service May 2020.</t>
        </is>
      </c>
      <c r="M69" s="2" t="inlineStr">
        <is>
          <t>High</t>
        </is>
      </c>
      <c r="N69" s="2" t="inlineStr">
        <is>
          <t>TYSP</t>
        </is>
      </c>
    </row>
    <row r="70">
      <c r="A70" s="2" t="inlineStr">
        <is>
          <t>Lakeside Solar Energy Center</t>
        </is>
      </c>
      <c r="B70" s="2" t="inlineStr">
        <is>
          <t>Energy and land conversion</t>
        </is>
      </c>
      <c r="C70" s="2" t="inlineStr">
        <is>
          <t>Okeechobee County</t>
        </is>
      </c>
      <c r="D70" s="2" t="inlineStr">
        <is>
          <t>Okeechobee</t>
        </is>
      </c>
      <c r="E70" s="2" t="inlineStr"/>
      <c r="F70" s="2" t="inlineStr"/>
      <c r="G70" s="2" t="n">
        <v>2020</v>
      </c>
      <c r="H70" s="2" t="inlineStr"/>
      <c r="I70" s="2" t="inlineStr">
        <is>
          <t>founding year</t>
        </is>
      </c>
      <c r="J70" s="2" t="inlineStr"/>
      <c r="K70" s="2" t="inlineStr">
        <is>
          <t>publicly verified operating</t>
        </is>
      </c>
      <c r="L70" s="2" t="inlineStr">
        <is>
          <t>Operating; in service December 2020.</t>
        </is>
      </c>
      <c r="M70" s="2" t="inlineStr">
        <is>
          <t>High</t>
        </is>
      </c>
      <c r="N70" s="2" t="inlineStr">
        <is>
          <t>TYSP</t>
        </is>
      </c>
    </row>
    <row r="71">
      <c r="A71" s="2" t="inlineStr">
        <is>
          <t>Fort Drum Solar Energy Center</t>
        </is>
      </c>
      <c r="B71" s="2" t="inlineStr">
        <is>
          <t>Energy and land conversion</t>
        </is>
      </c>
      <c r="C71" s="2" t="inlineStr">
        <is>
          <t>Okeechobee County</t>
        </is>
      </c>
      <c r="D71" s="2" t="inlineStr">
        <is>
          <t>Okeechobee</t>
        </is>
      </c>
      <c r="E71" s="2" t="inlineStr"/>
      <c r="F71" s="2" t="inlineStr"/>
      <c r="G71" s="2" t="n">
        <v>2021</v>
      </c>
      <c r="H71" s="2" t="inlineStr"/>
      <c r="I71" s="2" t="inlineStr">
        <is>
          <t>founding year</t>
        </is>
      </c>
      <c r="J71" s="2" t="inlineStr"/>
      <c r="K71" s="2" t="inlineStr">
        <is>
          <t>publicly verified operating</t>
        </is>
      </c>
      <c r="L71" s="2" t="inlineStr">
        <is>
          <t>Operating; in service August 2021.</t>
        </is>
      </c>
      <c r="M71" s="2" t="inlineStr">
        <is>
          <t>High</t>
        </is>
      </c>
      <c r="N71" s="2" t="inlineStr">
        <is>
          <t>TYSP</t>
        </is>
      </c>
    </row>
    <row r="72">
      <c r="A72" s="2" t="inlineStr">
        <is>
          <t>Cavendish Solar Energy Center</t>
        </is>
      </c>
      <c r="B72" s="2" t="inlineStr">
        <is>
          <t>Energy and land conversion</t>
        </is>
      </c>
      <c r="C72" s="2" t="inlineStr">
        <is>
          <t>Okeechobee County</t>
        </is>
      </c>
      <c r="D72" s="2" t="inlineStr">
        <is>
          <t>Okeechobee</t>
        </is>
      </c>
      <c r="E72" s="2" t="inlineStr"/>
      <c r="F72" s="2" t="inlineStr"/>
      <c r="G72" s="2" t="n">
        <v>2023</v>
      </c>
      <c r="H72" s="2" t="inlineStr"/>
      <c r="I72" s="2" t="inlineStr">
        <is>
          <t>founding year</t>
        </is>
      </c>
      <c r="J72" s="2" t="inlineStr"/>
      <c r="K72" s="2" t="inlineStr">
        <is>
          <t>publicly verified operating</t>
        </is>
      </c>
      <c r="L72" s="2" t="inlineStr">
        <is>
          <t>Operating; in service January 2023.</t>
        </is>
      </c>
      <c r="M72" s="2" t="inlineStr">
        <is>
          <t>High</t>
        </is>
      </c>
      <c r="N72" s="2" t="inlineStr">
        <is>
          <t>TYSP</t>
        </is>
      </c>
    </row>
    <row r="73">
      <c r="A73" s="2" t="inlineStr">
        <is>
          <t>Honeybell Solar Energy Center</t>
        </is>
      </c>
      <c r="B73" s="2" t="inlineStr">
        <is>
          <t>Energy and land conversion</t>
        </is>
      </c>
      <c r="C73" s="2" t="inlineStr">
        <is>
          <t>Okeechobee County</t>
        </is>
      </c>
      <c r="D73" s="2" t="inlineStr">
        <is>
          <t>Okeechobee</t>
        </is>
      </c>
      <c r="E73" s="2" t="inlineStr"/>
      <c r="F73" s="2" t="inlineStr"/>
      <c r="G73" s="2" t="n">
        <v>2024</v>
      </c>
      <c r="H73" s="2" t="inlineStr"/>
      <c r="I73" s="2" t="inlineStr">
        <is>
          <t>founding year</t>
        </is>
      </c>
      <c r="J73" s="2" t="inlineStr"/>
      <c r="K73" s="2" t="inlineStr">
        <is>
          <t>publicly verified operating</t>
        </is>
      </c>
      <c r="L73" s="2" t="inlineStr">
        <is>
          <t>Operating; in service November 2024.</t>
        </is>
      </c>
      <c r="M73" s="2" t="inlineStr">
        <is>
          <t>High</t>
        </is>
      </c>
      <c r="N73" s="2" t="inlineStr">
        <is>
          <t>TYSP</t>
        </is>
      </c>
    </row>
    <row r="74">
      <c r="A74" s="2" t="inlineStr">
        <is>
          <t>Speckled Perch Solar Energy Center</t>
        </is>
      </c>
      <c r="B74" s="2" t="inlineStr">
        <is>
          <t>Energy and land conversion</t>
        </is>
      </c>
      <c r="C74" s="2" t="inlineStr">
        <is>
          <t>Okeechobee County</t>
        </is>
      </c>
      <c r="D74" s="2" t="inlineStr">
        <is>
          <t>Okeechobee</t>
        </is>
      </c>
      <c r="E74" s="2" t="inlineStr"/>
      <c r="F74" s="2" t="inlineStr"/>
      <c r="G74" s="2" t="n">
        <v>2025</v>
      </c>
      <c r="H74" s="2" t="inlineStr"/>
      <c r="I74" s="2" t="inlineStr">
        <is>
          <t>founding year</t>
        </is>
      </c>
      <c r="J74" s="2" t="inlineStr"/>
      <c r="K74" s="2" t="inlineStr">
        <is>
          <t>publicly verified operating</t>
        </is>
      </c>
      <c r="L74" s="2" t="inlineStr">
        <is>
          <t>Operating; in service January 2025.</t>
        </is>
      </c>
      <c r="M74" s="2" t="inlineStr">
        <is>
          <t>High</t>
        </is>
      </c>
      <c r="N74" s="2" t="inlineStr">
        <is>
          <t>TYSP</t>
        </is>
      </c>
    </row>
    <row r="75">
      <c r="A75" s="2" t="inlineStr">
        <is>
          <t>Big Water Solar Energy Center</t>
        </is>
      </c>
      <c r="B75" s="2" t="inlineStr">
        <is>
          <t>Energy and land conversion</t>
        </is>
      </c>
      <c r="C75" s="2" t="inlineStr">
        <is>
          <t>Okeechobee County</t>
        </is>
      </c>
      <c r="D75" s="2" t="inlineStr">
        <is>
          <t>Okeechobee</t>
        </is>
      </c>
      <c r="E75" s="2" t="inlineStr"/>
      <c r="F75" s="2" t="inlineStr"/>
      <c r="G75" s="2" t="n">
        <v>2025</v>
      </c>
      <c r="H75" s="2" t="inlineStr"/>
      <c r="I75" s="2" t="inlineStr">
        <is>
          <t>founding year</t>
        </is>
      </c>
      <c r="J75" s="2" t="inlineStr"/>
      <c r="K75" s="2" t="inlineStr">
        <is>
          <t>publicly verified operating</t>
        </is>
      </c>
      <c r="L75" s="2" t="inlineStr">
        <is>
          <t>Operating; in service January 2025.</t>
        </is>
      </c>
      <c r="M75" s="2" t="inlineStr">
        <is>
          <t>High</t>
        </is>
      </c>
      <c r="N75" s="2" t="inlineStr">
        <is>
          <t>TYSP</t>
        </is>
      </c>
    </row>
    <row r="76">
      <c r="A76" s="2" t="inlineStr">
        <is>
          <t>Tangelo Solar Energy Center</t>
        </is>
      </c>
      <c r="B76" s="2" t="inlineStr">
        <is>
          <t>Energy and land conversion</t>
        </is>
      </c>
      <c r="C76" s="2" t="inlineStr">
        <is>
          <t>Okeechobee County</t>
        </is>
      </c>
      <c r="D76" s="2" t="inlineStr">
        <is>
          <t>Okeechobee</t>
        </is>
      </c>
      <c r="E76" s="2" t="inlineStr"/>
      <c r="F76" s="2" t="inlineStr"/>
      <c r="G76" s="2" t="n">
        <v>2026</v>
      </c>
      <c r="H76" s="2" t="inlineStr"/>
      <c r="I76" s="2" t="inlineStr">
        <is>
          <t>founding year</t>
        </is>
      </c>
      <c r="J76" s="2" t="inlineStr"/>
      <c r="K76" s="2" t="inlineStr">
        <is>
          <t>public record entity</t>
        </is>
      </c>
      <c r="L76" s="2" t="inlineStr">
        <is>
          <t>Announced for the first quarter of 2027 on a 748 acre site; not on the 2025 roll.</t>
        </is>
      </c>
      <c r="M76" s="2" t="inlineStr">
        <is>
          <t>High</t>
        </is>
      </c>
      <c r="N76" s="2" t="inlineStr">
        <is>
          <t>MOD TYSP</t>
        </is>
      </c>
    </row>
    <row r="77">
      <c r="A77" s="2" t="inlineStr">
        <is>
          <t>Catfish Solar Energy Center</t>
        </is>
      </c>
      <c r="B77" s="2" t="inlineStr">
        <is>
          <t>Energy and land conversion</t>
        </is>
      </c>
      <c r="C77" s="2" t="inlineStr">
        <is>
          <t>Okeechobee County</t>
        </is>
      </c>
      <c r="D77" s="2" t="inlineStr">
        <is>
          <t>Okeechobee</t>
        </is>
      </c>
      <c r="E77" s="2" t="inlineStr"/>
      <c r="F77" s="2" t="inlineStr"/>
      <c r="G77" s="2" t="n">
        <v>2026</v>
      </c>
      <c r="H77" s="2" t="inlineStr"/>
      <c r="I77" s="2" t="inlineStr">
        <is>
          <t>founding year</t>
        </is>
      </c>
      <c r="J77" s="2" t="inlineStr"/>
      <c r="K77" s="2" t="inlineStr">
        <is>
          <t>public record entity</t>
        </is>
      </c>
      <c r="L77" s="2" t="inlineStr">
        <is>
          <t>Announced for the third quarter of 2027 on an 837 acre site; not on the 2025 roll.</t>
        </is>
      </c>
      <c r="M77" s="2" t="inlineStr">
        <is>
          <t>High</t>
        </is>
      </c>
      <c r="N77" s="2" t="inlineStr">
        <is>
          <t>MOD TYSP</t>
        </is>
      </c>
    </row>
    <row r="78">
      <c r="A78" s="4" t="inlineStr">
        <is>
          <t>Florida Power &amp; Light</t>
        </is>
      </c>
      <c r="B78" s="4" t="inlineStr">
        <is>
          <t>Energy and land conversion</t>
        </is>
      </c>
      <c r="C78" s="4" t="inlineStr">
        <is>
          <t>Juno Beach; plants across DeSoto, Okeechobee and Hendry counties</t>
        </is>
      </c>
      <c r="D78" s="4" t="inlineStr">
        <is>
          <t>Outside the Heartland</t>
        </is>
      </c>
      <c r="E78" s="4" t="inlineStr"/>
      <c r="F78" s="4" t="inlineStr">
        <is>
          <t>30,115</t>
        </is>
      </c>
      <c r="G78" s="4" t="n">
        <v>1925</v>
      </c>
      <c r="H78" s="4" t="inlineStr"/>
      <c r="I78" s="4" t="inlineStr">
        <is>
          <t>founding year</t>
        </is>
      </c>
      <c r="J78" s="4" t="inlineStr">
        <is>
          <t>top ten</t>
        </is>
      </c>
      <c r="K78" s="4" t="inlineStr">
        <is>
          <t>publicly verified operating</t>
        </is>
      </c>
      <c r="L78" s="4" t="inlineStr">
        <is>
          <t>Operating; 15 solar centers and a 1,720 megawatt gas plant across three Heartland counties, with 18 more centers announced in the region in the 2026 plan.</t>
        </is>
      </c>
      <c r="M78" s="4" t="inlineStr">
        <is>
          <t>High</t>
        </is>
      </c>
      <c r="N78" s="4" t="inlineStr">
        <is>
          <t>FPLP TYSP MOD SECNEE</t>
        </is>
      </c>
    </row>
    <row r="79">
      <c r="A79" s="2" t="inlineStr">
        <is>
          <t>DeSoto Next Generation Solar Energy Center</t>
        </is>
      </c>
      <c r="B79" s="2" t="inlineStr">
        <is>
          <t>Energy and land conversion</t>
        </is>
      </c>
      <c r="C79" s="2" t="inlineStr">
        <is>
          <t>Arcadia, DeSoto County</t>
        </is>
      </c>
      <c r="D79" s="2" t="inlineStr">
        <is>
          <t>Peace River valley</t>
        </is>
      </c>
      <c r="E79" s="2" t="inlineStr"/>
      <c r="F79" s="2" t="inlineStr"/>
      <c r="G79" s="2" t="n">
        <v>2009</v>
      </c>
      <c r="H79" s="2" t="inlineStr"/>
      <c r="I79" s="2" t="inlineStr">
        <is>
          <t>founding year</t>
        </is>
      </c>
      <c r="J79" s="2" t="inlineStr"/>
      <c r="K79" s="2" t="inlineStr">
        <is>
          <t>publicly verified operating</t>
        </is>
      </c>
      <c r="L79" s="2" t="inlineStr">
        <is>
          <t>Operating since October 2009.</t>
        </is>
      </c>
      <c r="M79" s="2" t="inlineStr">
        <is>
          <t>High</t>
        </is>
      </c>
      <c r="N79" s="2" t="inlineStr">
        <is>
          <t>FPLD OBAMA WDESO TYSP</t>
        </is>
      </c>
    </row>
    <row r="80">
      <c r="A80" s="2" t="inlineStr">
        <is>
          <t>Citrus Solar Energy Center</t>
        </is>
      </c>
      <c r="B80" s="2" t="inlineStr">
        <is>
          <t>Energy and land conversion</t>
        </is>
      </c>
      <c r="C80" s="2" t="inlineStr">
        <is>
          <t>DeSoto County</t>
        </is>
      </c>
      <c r="D80" s="2" t="inlineStr">
        <is>
          <t>Peace River valley</t>
        </is>
      </c>
      <c r="E80" s="2" t="inlineStr"/>
      <c r="F80" s="2" t="inlineStr"/>
      <c r="G80" s="2" t="n">
        <v>2016</v>
      </c>
      <c r="H80" s="2" t="inlineStr"/>
      <c r="I80" s="2" t="inlineStr">
        <is>
          <t>founding year</t>
        </is>
      </c>
      <c r="J80" s="2" t="inlineStr"/>
      <c r="K80" s="2" t="inlineStr">
        <is>
          <t>publicly verified operating</t>
        </is>
      </c>
      <c r="L80" s="2" t="inlineStr">
        <is>
          <t>Operating; in service December 2016 per the plan's existing facilities schedule.</t>
        </is>
      </c>
      <c r="M80" s="2" t="inlineStr">
        <is>
          <t>High</t>
        </is>
      </c>
      <c r="N80" s="2" t="inlineStr">
        <is>
          <t>TYSP</t>
        </is>
      </c>
    </row>
    <row r="81">
      <c r="A81" s="2" t="inlineStr">
        <is>
          <t>Wildflower Solar Energy Center</t>
        </is>
      </c>
      <c r="B81" s="2" t="inlineStr">
        <is>
          <t>Energy and land conversion</t>
        </is>
      </c>
      <c r="C81" s="2" t="inlineStr">
        <is>
          <t>DeSoto County</t>
        </is>
      </c>
      <c r="D81" s="2" t="inlineStr">
        <is>
          <t>Peace River valley</t>
        </is>
      </c>
      <c r="E81" s="2" t="inlineStr"/>
      <c r="F81" s="2" t="inlineStr"/>
      <c r="G81" s="2" t="n">
        <v>2018</v>
      </c>
      <c r="H81" s="2" t="inlineStr"/>
      <c r="I81" s="2" t="inlineStr">
        <is>
          <t>founding year</t>
        </is>
      </c>
      <c r="J81" s="2" t="inlineStr"/>
      <c r="K81" s="2" t="inlineStr">
        <is>
          <t>publicly verified operating</t>
        </is>
      </c>
      <c r="L81" s="2" t="inlineStr">
        <is>
          <t>Operating; in service January 2018.</t>
        </is>
      </c>
      <c r="M81" s="2" t="inlineStr">
        <is>
          <t>High</t>
        </is>
      </c>
      <c r="N81" s="2" t="inlineStr">
        <is>
          <t>TYSP</t>
        </is>
      </c>
    </row>
    <row r="82">
      <c r="A82" s="2" t="inlineStr">
        <is>
          <t>Cattle Ranch Solar Energy Center</t>
        </is>
      </c>
      <c r="B82" s="2" t="inlineStr">
        <is>
          <t>Energy and land conversion</t>
        </is>
      </c>
      <c r="C82" s="2" t="inlineStr">
        <is>
          <t>DeSoto County</t>
        </is>
      </c>
      <c r="D82" s="2" t="inlineStr">
        <is>
          <t>Peace River valley</t>
        </is>
      </c>
      <c r="E82" s="2" t="inlineStr"/>
      <c r="F82" s="2" t="inlineStr"/>
      <c r="G82" s="2" t="n">
        <v>2020</v>
      </c>
      <c r="H82" s="2" t="inlineStr"/>
      <c r="I82" s="2" t="inlineStr">
        <is>
          <t>founding year</t>
        </is>
      </c>
      <c r="J82" s="2" t="inlineStr"/>
      <c r="K82" s="2" t="inlineStr">
        <is>
          <t>publicly verified operating</t>
        </is>
      </c>
      <c r="L82" s="2" t="inlineStr">
        <is>
          <t>Operating; in service March 2020.</t>
        </is>
      </c>
      <c r="M82" s="2" t="inlineStr">
        <is>
          <t>High</t>
        </is>
      </c>
      <c r="N82" s="2" t="inlineStr">
        <is>
          <t>TYSP</t>
        </is>
      </c>
    </row>
    <row r="83">
      <c r="A83" s="2" t="inlineStr">
        <is>
          <t>Rodeo Solar Energy Center</t>
        </is>
      </c>
      <c r="B83" s="2" t="inlineStr">
        <is>
          <t>Energy and land conversion</t>
        </is>
      </c>
      <c r="C83" s="2" t="inlineStr">
        <is>
          <t>DeSoto County</t>
        </is>
      </c>
      <c r="D83" s="2" t="inlineStr">
        <is>
          <t>Peace River valley</t>
        </is>
      </c>
      <c r="E83" s="2" t="inlineStr"/>
      <c r="F83" s="2" t="inlineStr"/>
      <c r="G83" s="2" t="n">
        <v>2021</v>
      </c>
      <c r="H83" s="2" t="inlineStr"/>
      <c r="I83" s="2" t="inlineStr">
        <is>
          <t>founding year</t>
        </is>
      </c>
      <c r="J83" s="2" t="inlineStr"/>
      <c r="K83" s="2" t="inlineStr">
        <is>
          <t>publicly verified operating</t>
        </is>
      </c>
      <c r="L83" s="2" t="inlineStr">
        <is>
          <t>Operating; in service May 2021.</t>
        </is>
      </c>
      <c r="M83" s="2" t="inlineStr">
        <is>
          <t>High</t>
        </is>
      </c>
      <c r="N83" s="2" t="inlineStr">
        <is>
          <t>TYSP</t>
        </is>
      </c>
    </row>
    <row r="84">
      <c r="A84" s="2" t="inlineStr">
        <is>
          <t>Prairie Creek Solar Energy Center</t>
        </is>
      </c>
      <c r="B84" s="2" t="inlineStr">
        <is>
          <t>Energy and land conversion</t>
        </is>
      </c>
      <c r="C84" s="2" t="inlineStr">
        <is>
          <t>DeSoto County</t>
        </is>
      </c>
      <c r="D84" s="2" t="inlineStr">
        <is>
          <t>Peace River valley</t>
        </is>
      </c>
      <c r="E84" s="2" t="inlineStr"/>
      <c r="F84" s="2" t="inlineStr"/>
      <c r="G84" s="2" t="n">
        <v>2024</v>
      </c>
      <c r="H84" s="2" t="inlineStr"/>
      <c r="I84" s="2" t="inlineStr">
        <is>
          <t>founding year</t>
        </is>
      </c>
      <c r="J84" s="2" t="inlineStr"/>
      <c r="K84" s="2" t="inlineStr">
        <is>
          <t>publicly verified operating</t>
        </is>
      </c>
      <c r="L84" s="2" t="inlineStr">
        <is>
          <t>Operating; in service January 2024.</t>
        </is>
      </c>
      <c r="M84" s="2" t="inlineStr">
        <is>
          <t>High</t>
        </is>
      </c>
      <c r="N84" s="2" t="inlineStr">
        <is>
          <t>TYSP</t>
        </is>
      </c>
    </row>
    <row r="85">
      <c r="A85" s="2" t="inlineStr">
        <is>
          <t>Hawthorne Creek Solar Energy Center</t>
        </is>
      </c>
      <c r="B85" s="2" t="inlineStr">
        <is>
          <t>Energy and land conversion</t>
        </is>
      </c>
      <c r="C85" s="2" t="inlineStr">
        <is>
          <t>DeSoto County</t>
        </is>
      </c>
      <c r="D85" s="2" t="inlineStr">
        <is>
          <t>Peace River valley</t>
        </is>
      </c>
      <c r="E85" s="2" t="inlineStr"/>
      <c r="F85" s="2" t="inlineStr"/>
      <c r="G85" s="2" t="n">
        <v>2024</v>
      </c>
      <c r="H85" s="2" t="inlineStr"/>
      <c r="I85" s="2" t="inlineStr">
        <is>
          <t>founding year</t>
        </is>
      </c>
      <c r="J85" s="2" t="inlineStr"/>
      <c r="K85" s="2" t="inlineStr">
        <is>
          <t>publicly verified operating</t>
        </is>
      </c>
      <c r="L85" s="2" t="inlineStr">
        <is>
          <t>Operating; in service March 2024.</t>
        </is>
      </c>
      <c r="M85" s="2" t="inlineStr">
        <is>
          <t>High</t>
        </is>
      </c>
      <c r="N85" s="2" t="inlineStr">
        <is>
          <t>TYSP</t>
        </is>
      </c>
    </row>
    <row r="86">
      <c r="A86" s="2" t="inlineStr">
        <is>
          <t>Hog Bay Solar Energy Center</t>
        </is>
      </c>
      <c r="B86" s="2" t="inlineStr">
        <is>
          <t>Energy and land conversion</t>
        </is>
      </c>
      <c r="C86" s="2" t="inlineStr">
        <is>
          <t>DeSoto County</t>
        </is>
      </c>
      <c r="D86" s="2" t="inlineStr">
        <is>
          <t>Peace River valley</t>
        </is>
      </c>
      <c r="E86" s="2" t="inlineStr"/>
      <c r="F86" s="2" t="inlineStr"/>
      <c r="G86" s="2" t="n">
        <v>2025</v>
      </c>
      <c r="H86" s="2" t="inlineStr"/>
      <c r="I86" s="2" t="inlineStr">
        <is>
          <t>founding year</t>
        </is>
      </c>
      <c r="J86" s="2" t="inlineStr"/>
      <c r="K86" s="2" t="inlineStr">
        <is>
          <t>publicly verified operating</t>
        </is>
      </c>
      <c r="L86" s="2" t="inlineStr">
        <is>
          <t>Operating; in service January 2025.</t>
        </is>
      </c>
      <c r="M86" s="2" t="inlineStr">
        <is>
          <t>High</t>
        </is>
      </c>
      <c r="N86" s="2" t="inlineStr">
        <is>
          <t>TYSP</t>
        </is>
      </c>
    </row>
    <row r="87">
      <c r="A87" s="2" t="inlineStr">
        <is>
          <t>Vandolah power plant purchase</t>
        </is>
      </c>
      <c r="B87" s="2" t="inlineStr">
        <is>
          <t>Energy and land conversion</t>
        </is>
      </c>
      <c r="C87" s="2" t="inlineStr">
        <is>
          <t>near Wauchula, Hardee County</t>
        </is>
      </c>
      <c r="D87" s="2" t="inlineStr">
        <is>
          <t>Peace River valley</t>
        </is>
      </c>
      <c r="E87" s="2" t="inlineStr"/>
      <c r="F87" s="2" t="inlineStr"/>
      <c r="G87" s="2" t="n">
        <v>2025</v>
      </c>
      <c r="H87" s="2" t="inlineStr"/>
      <c r="I87" s="2" t="inlineStr">
        <is>
          <t>founding year</t>
        </is>
      </c>
      <c r="J87" s="2" t="inlineStr"/>
      <c r="K87" s="2" t="inlineStr">
        <is>
          <t>public record entity</t>
        </is>
      </c>
      <c r="L87" s="2" t="inlineStr">
        <is>
          <t>Announced; FERC approves the purchase in December 2025 and the existing 672 megawatt gas plant begins serving FPL customers on 1 June 2027 per the plan.</t>
        </is>
      </c>
      <c r="M87" s="2" t="inlineStr">
        <is>
          <t>High</t>
        </is>
      </c>
      <c r="N87" s="2" t="inlineStr">
        <is>
          <t>TYSP</t>
        </is>
      </c>
    </row>
    <row r="88">
      <c r="A88" s="2" t="inlineStr">
        <is>
          <t>Oak Stone</t>
        </is>
      </c>
      <c r="B88" s="2" t="inlineStr">
        <is>
          <t>Energy and land conversion</t>
        </is>
      </c>
      <c r="C88" s="2" t="inlineStr">
        <is>
          <t>Kings Highway corridor, southwest DeSoto County</t>
        </is>
      </c>
      <c r="D88" s="2" t="inlineStr">
        <is>
          <t>Peace River valley</t>
        </is>
      </c>
      <c r="E88" s="2" t="inlineStr"/>
      <c r="F88" s="2" t="inlineStr"/>
      <c r="G88" s="2" t="n">
        <v>2026</v>
      </c>
      <c r="H88" s="2" t="inlineStr"/>
      <c r="I88" s="2" t="inlineStr">
        <is>
          <t>founding year</t>
        </is>
      </c>
      <c r="J88" s="2" t="inlineStr"/>
      <c r="K88" s="2" t="inlineStr">
        <is>
          <t>publicly verified operating</t>
        </is>
      </c>
      <c r="L88" s="2" t="inlineStr">
        <is>
          <t>Under construction; lots expected ready by the end of 2026 and first homes by mid 2027, per press.</t>
        </is>
      </c>
      <c r="M88" s="2" t="inlineStr">
        <is>
          <t>High</t>
        </is>
      </c>
      <c r="N88" s="2" t="inlineStr">
        <is>
          <t>YSOAK DDOG</t>
        </is>
      </c>
    </row>
    <row r="89">
      <c r="A89" s="2" t="inlineStr">
        <is>
          <t>Blanketflower Solar Energy Center</t>
        </is>
      </c>
      <c r="B89" s="2" t="inlineStr">
        <is>
          <t>Energy and land conversion</t>
        </is>
      </c>
      <c r="C89" s="2" t="inlineStr">
        <is>
          <t>DeSoto County</t>
        </is>
      </c>
      <c r="D89" s="2" t="inlineStr">
        <is>
          <t>Peace River valley</t>
        </is>
      </c>
      <c r="E89" s="2" t="inlineStr"/>
      <c r="F89" s="2" t="inlineStr"/>
      <c r="G89" s="2" t="n">
        <v>2026</v>
      </c>
      <c r="H89" s="2" t="inlineStr"/>
      <c r="I89" s="2" t="inlineStr">
        <is>
          <t>founding year</t>
        </is>
      </c>
      <c r="J89" s="2" t="inlineStr"/>
      <c r="K89" s="2" t="inlineStr">
        <is>
          <t>public record entity</t>
        </is>
      </c>
      <c r="L89" s="2" t="inlineStr">
        <is>
          <t>Announced in the 2026 Ten Year Site Plan for service in the first quarter of 2029; not on the 2025 roll.</t>
        </is>
      </c>
      <c r="M89" s="2" t="inlineStr">
        <is>
          <t>High</t>
        </is>
      </c>
      <c r="N89" s="2" t="inlineStr">
        <is>
          <t>MOD TYSP</t>
        </is>
      </c>
    </row>
    <row r="90">
      <c r="A90" s="2" t="inlineStr">
        <is>
          <t>Dove Solar Energy Center</t>
        </is>
      </c>
      <c r="B90" s="2" t="inlineStr">
        <is>
          <t>Energy and land conversion</t>
        </is>
      </c>
      <c r="C90" s="2" t="inlineStr">
        <is>
          <t>DeSoto County</t>
        </is>
      </c>
      <c r="D90" s="2" t="inlineStr">
        <is>
          <t>Peace River valley</t>
        </is>
      </c>
      <c r="E90" s="2" t="inlineStr"/>
      <c r="F90" s="2" t="inlineStr"/>
      <c r="G90" s="2" t="n">
        <v>2026</v>
      </c>
      <c r="H90" s="2" t="inlineStr"/>
      <c r="I90" s="2" t="inlineStr">
        <is>
          <t>founding year</t>
        </is>
      </c>
      <c r="J90" s="2" t="inlineStr"/>
      <c r="K90" s="2" t="inlineStr">
        <is>
          <t>public record entity</t>
        </is>
      </c>
      <c r="L90" s="2" t="inlineStr">
        <is>
          <t>Announced for the first quarter of 2029; not on the 2025 roll.</t>
        </is>
      </c>
      <c r="M90" s="2" t="inlineStr">
        <is>
          <t>High</t>
        </is>
      </c>
      <c r="N90" s="2" t="inlineStr">
        <is>
          <t>MOD TYSP</t>
        </is>
      </c>
    </row>
    <row r="91">
      <c r="A91" s="2" t="inlineStr">
        <is>
          <t>Ladybug Solar Energy Center</t>
        </is>
      </c>
      <c r="B91" s="2" t="inlineStr">
        <is>
          <t>Energy and land conversion</t>
        </is>
      </c>
      <c r="C91" s="2" t="inlineStr">
        <is>
          <t>DeSoto County</t>
        </is>
      </c>
      <c r="D91" s="2" t="inlineStr">
        <is>
          <t>Peace River valley</t>
        </is>
      </c>
      <c r="E91" s="2" t="inlineStr"/>
      <c r="F91" s="2" t="inlineStr"/>
      <c r="G91" s="2" t="n">
        <v>2026</v>
      </c>
      <c r="H91" s="2" t="inlineStr"/>
      <c r="I91" s="2" t="inlineStr">
        <is>
          <t>founding year</t>
        </is>
      </c>
      <c r="J91" s="2" t="inlineStr"/>
      <c r="K91" s="2" t="inlineStr">
        <is>
          <t>public record entity</t>
        </is>
      </c>
      <c r="L91" s="2" t="inlineStr">
        <is>
          <t>Announced for the first quarter of 2029; not on the 2025 roll.</t>
        </is>
      </c>
      <c r="M91" s="2" t="inlineStr">
        <is>
          <t>High</t>
        </is>
      </c>
      <c r="N91" s="2" t="inlineStr">
        <is>
          <t>MOD TYSP</t>
        </is>
      </c>
    </row>
    <row r="92">
      <c r="A92" s="2" t="inlineStr">
        <is>
          <t>Leafcutter Solar Energy Center</t>
        </is>
      </c>
      <c r="B92" s="2" t="inlineStr">
        <is>
          <t>Energy and land conversion</t>
        </is>
      </c>
      <c r="C92" s="2" t="inlineStr">
        <is>
          <t>DeSoto County</t>
        </is>
      </c>
      <c r="D92" s="2" t="inlineStr">
        <is>
          <t>Peace River valley</t>
        </is>
      </c>
      <c r="E92" s="2" t="inlineStr"/>
      <c r="F92" s="2" t="inlineStr"/>
      <c r="G92" s="2" t="n">
        <v>2026</v>
      </c>
      <c r="H92" s="2" t="inlineStr"/>
      <c r="I92" s="2" t="inlineStr">
        <is>
          <t>founding year</t>
        </is>
      </c>
      <c r="J92" s="2" t="inlineStr"/>
      <c r="K92" s="2" t="inlineStr">
        <is>
          <t>public record entity</t>
        </is>
      </c>
      <c r="L92" s="2" t="inlineStr">
        <is>
          <t>Announced for the first quarter of 2029; not on the 2025 roll.</t>
        </is>
      </c>
      <c r="M92" s="2" t="inlineStr">
        <is>
          <t>High</t>
        </is>
      </c>
      <c r="N92" s="2" t="inlineStr">
        <is>
          <t>MOD TYSP</t>
        </is>
      </c>
    </row>
    <row r="93">
      <c r="A93" s="2" t="inlineStr">
        <is>
          <t>Limpkin Solar Energy Center</t>
        </is>
      </c>
      <c r="B93" s="2" t="inlineStr">
        <is>
          <t>Energy and land conversion</t>
        </is>
      </c>
      <c r="C93" s="2" t="inlineStr">
        <is>
          <t>DeSoto County per the module; Collier County in the plan's operative tables</t>
        </is>
      </c>
      <c r="D93" s="2" t="inlineStr">
        <is>
          <t>Peace River valley</t>
        </is>
      </c>
      <c r="E93" s="2" t="inlineStr"/>
      <c r="F93" s="2" t="inlineStr"/>
      <c r="G93" s="2" t="n">
        <v>2026</v>
      </c>
      <c r="H93" s="2" t="inlineStr"/>
      <c r="I93" s="2" t="inlineStr">
        <is>
          <t>founding year</t>
        </is>
      </c>
      <c r="J93" s="2" t="inlineStr"/>
      <c r="K93" s="2" t="inlineStr">
        <is>
          <t>public record entity</t>
        </is>
      </c>
      <c r="L93" s="2" t="inlineStr">
        <is>
          <t>Announced for the first quarter of 2029; not on the 2025 roll.</t>
        </is>
      </c>
      <c r="M93" s="2" t="inlineStr">
        <is>
          <t>High</t>
        </is>
      </c>
      <c r="N93" s="2" t="inlineStr">
        <is>
          <t>MOD TYSP</t>
        </is>
      </c>
    </row>
    <row r="94">
      <c r="A94" s="2" t="inlineStr">
        <is>
          <t>Joshua Creek Solar Energy Center</t>
        </is>
      </c>
      <c r="B94" s="2" t="inlineStr">
        <is>
          <t>Energy and land conversion</t>
        </is>
      </c>
      <c r="C94" s="2" t="inlineStr">
        <is>
          <t>DeSoto County</t>
        </is>
      </c>
      <c r="D94" s="2" t="inlineStr">
        <is>
          <t>Peace River valley</t>
        </is>
      </c>
      <c r="E94" s="2" t="inlineStr"/>
      <c r="F94" s="2" t="inlineStr"/>
      <c r="G94" s="2" t="n">
        <v>2026</v>
      </c>
      <c r="H94" s="2" t="inlineStr"/>
      <c r="I94" s="2" t="inlineStr">
        <is>
          <t>founding year</t>
        </is>
      </c>
      <c r="J94" s="2" t="inlineStr"/>
      <c r="K94" s="2" t="inlineStr">
        <is>
          <t>public record entity</t>
        </is>
      </c>
      <c r="L94" s="2" t="inlineStr">
        <is>
          <t>Announced for the third quarter of 2027 on a 621 acre site; not on the 2025 roll.</t>
        </is>
      </c>
      <c r="M94" s="2" t="inlineStr">
        <is>
          <t>High</t>
        </is>
      </c>
      <c r="N94" s="2" t="inlineStr">
        <is>
          <t>MOD TYSP</t>
        </is>
      </c>
    </row>
    <row r="95">
      <c r="A95" s="2" t="inlineStr">
        <is>
          <t>Sand Gully Solar Energy Center</t>
        </is>
      </c>
      <c r="B95" s="2" t="inlineStr">
        <is>
          <t>Energy and land conversion</t>
        </is>
      </c>
      <c r="C95" s="2" t="inlineStr">
        <is>
          <t>DeSoto County</t>
        </is>
      </c>
      <c r="D95" s="2" t="inlineStr">
        <is>
          <t>Peace River valley</t>
        </is>
      </c>
      <c r="E95" s="2" t="inlineStr"/>
      <c r="F95" s="2" t="inlineStr"/>
      <c r="G95" s="2" t="n">
        <v>2026</v>
      </c>
      <c r="H95" s="2" t="inlineStr"/>
      <c r="I95" s="2" t="inlineStr">
        <is>
          <t>founding year</t>
        </is>
      </c>
      <c r="J95" s="2" t="inlineStr"/>
      <c r="K95" s="2" t="inlineStr">
        <is>
          <t>public record entity</t>
        </is>
      </c>
      <c r="L95" s="2" t="inlineStr">
        <is>
          <t>Announced for the first quarter of 2028; not on the 2025 roll.</t>
        </is>
      </c>
      <c r="M95" s="2" t="inlineStr">
        <is>
          <t>High</t>
        </is>
      </c>
      <c r="N95" s="2" t="inlineStr">
        <is>
          <t>MOD TYSP</t>
        </is>
      </c>
    </row>
    <row r="96">
      <c r="A96" s="2" t="inlineStr">
        <is>
          <t>Shell Creek Solar Energy Center</t>
        </is>
      </c>
      <c r="B96" s="2" t="inlineStr">
        <is>
          <t>Energy and land conversion</t>
        </is>
      </c>
      <c r="C96" s="2" t="inlineStr">
        <is>
          <t>DeSoto and Charlotte counties</t>
        </is>
      </c>
      <c r="D96" s="2" t="inlineStr">
        <is>
          <t>Peace River valley</t>
        </is>
      </c>
      <c r="E96" s="2" t="inlineStr"/>
      <c r="F96" s="2" t="inlineStr"/>
      <c r="G96" s="2" t="n">
        <v>2026</v>
      </c>
      <c r="H96" s="2" t="inlineStr"/>
      <c r="I96" s="2" t="inlineStr">
        <is>
          <t>founding year</t>
        </is>
      </c>
      <c r="J96" s="2" t="inlineStr"/>
      <c r="K96" s="2" t="inlineStr">
        <is>
          <t>public record entity</t>
        </is>
      </c>
      <c r="L96" s="2" t="inlineStr">
        <is>
          <t>Announced for the third quarter of 2028; not on the 2025 roll.</t>
        </is>
      </c>
      <c r="M96" s="2" t="inlineStr">
        <is>
          <t>High</t>
        </is>
      </c>
      <c r="N96" s="2" t="inlineStr">
        <is>
          <t>MOD TYSP</t>
        </is>
      </c>
    </row>
    <row r="97">
      <c r="A97" s="2" t="inlineStr">
        <is>
          <t>Caladium Solar Energy Center</t>
        </is>
      </c>
      <c r="B97" s="2" t="inlineStr">
        <is>
          <t>Energy and land conversion</t>
        </is>
      </c>
      <c r="C97" s="2" t="inlineStr">
        <is>
          <t>Highlands County</t>
        </is>
      </c>
      <c r="D97" s="2" t="inlineStr">
        <is>
          <t>The Ridge</t>
        </is>
      </c>
      <c r="E97" s="2" t="inlineStr"/>
      <c r="F97" s="2" t="inlineStr"/>
      <c r="G97" s="2" t="n">
        <v>2026</v>
      </c>
      <c r="H97" s="2" t="inlineStr"/>
      <c r="I97" s="2" t="inlineStr">
        <is>
          <t>founding year</t>
        </is>
      </c>
      <c r="J97" s="2" t="inlineStr"/>
      <c r="K97" s="2" t="inlineStr">
        <is>
          <t>public record entity</t>
        </is>
      </c>
      <c r="L97" s="2" t="inlineStr">
        <is>
          <t>Announced for the third quarter of 2029; not on the 2025 roll.</t>
        </is>
      </c>
      <c r="M97" s="2" t="inlineStr">
        <is>
          <t>High</t>
        </is>
      </c>
      <c r="N97" s="2" t="inlineStr">
        <is>
          <t>MOD TYSP</t>
        </is>
      </c>
    </row>
    <row r="98">
      <c r="A98" s="2" t="inlineStr">
        <is>
          <t>Clewiston mill and refinery</t>
        </is>
      </c>
      <c r="B98" s="2" t="inlineStr">
        <is>
          <t>Processing, packing, cooperatives and markets</t>
        </is>
      </c>
      <c r="C98" s="2" t="inlineStr">
        <is>
          <t>Clewiston, Hendry County</t>
        </is>
      </c>
      <c r="D98" s="2" t="inlineStr">
        <is>
          <t>The Glades</t>
        </is>
      </c>
      <c r="E98" s="2" t="inlineStr"/>
      <c r="F98" s="2" t="inlineStr"/>
      <c r="G98" s="2" t="n">
        <v>1929</v>
      </c>
      <c r="H98" s="2" t="inlineStr"/>
      <c r="I98" s="2" t="inlineStr">
        <is>
          <t>founding year</t>
        </is>
      </c>
      <c r="J98" s="2" t="inlineStr"/>
      <c r="K98" s="2" t="inlineStr">
        <is>
          <t>publicly verified operating</t>
        </is>
      </c>
      <c r="L98" s="2" t="inlineStr">
        <is>
          <t>Operating as U.S. Sugar's sole Florida mill, described by the company as the world's largest vertically integrated cane sugar mill and refinery.</t>
        </is>
      </c>
      <c r="M98" s="2" t="inlineStr">
        <is>
          <t>High</t>
        </is>
      </c>
      <c r="N98" s="2" t="inlineStr">
        <is>
          <t>FHS29 USSH</t>
        </is>
      </c>
    </row>
    <row r="99">
      <c r="A99" s="2" t="inlineStr">
        <is>
          <t>Bryant Sugar House</t>
        </is>
      </c>
      <c r="B99" s="2" t="inlineStr">
        <is>
          <t>Processing, packing, cooperatives and markets</t>
        </is>
      </c>
      <c r="C99" s="2" t="inlineStr">
        <is>
          <t>Bryant, Palm Beach County</t>
        </is>
      </c>
      <c r="D99" s="2" t="inlineStr">
        <is>
          <t>The Glades</t>
        </is>
      </c>
      <c r="E99" s="2" t="inlineStr"/>
      <c r="F99" s="2" t="inlineStr"/>
      <c r="G99" s="2" t="n">
        <v>1962</v>
      </c>
      <c r="H99" s="2" t="n">
        <v>2007</v>
      </c>
      <c r="I99" s="2" t="inlineStr">
        <is>
          <t>founding year</t>
        </is>
      </c>
      <c r="J99" s="2" t="inlineStr"/>
      <c r="K99" s="2" t="inlineStr">
        <is>
          <t>historic or successor</t>
        </is>
      </c>
      <c r="L99" s="2" t="inlineStr">
        <is>
          <t>Closed in 2007; processing consolidates at Clewiston.</t>
        </is>
      </c>
      <c r="M99" s="2" t="inlineStr">
        <is>
          <t>High</t>
        </is>
      </c>
      <c r="N99" s="2" t="inlineStr">
        <is>
          <t>WUSS USSH CLUIB WBRY</t>
        </is>
      </c>
    </row>
    <row r="100">
      <c r="A100" s="2" t="inlineStr">
        <is>
          <t>Glades Sugar House</t>
        </is>
      </c>
      <c r="B100" s="2" t="inlineStr">
        <is>
          <t>Processing, packing, cooperatives and markets</t>
        </is>
      </c>
      <c r="C100" s="2" t="inlineStr">
        <is>
          <t>Belle Glade, Palm Beach County</t>
        </is>
      </c>
      <c r="D100" s="2" t="inlineStr">
        <is>
          <t>The Glades</t>
        </is>
      </c>
      <c r="E100" s="2" t="inlineStr"/>
      <c r="F100" s="2" t="inlineStr"/>
      <c r="G100" s="2" t="n">
        <v>1962</v>
      </c>
      <c r="H100" s="2" t="inlineStr"/>
      <c r="I100" s="2" t="inlineStr">
        <is>
          <t>founding year</t>
        </is>
      </c>
      <c r="J100" s="2" t="inlineStr"/>
      <c r="K100" s="2" t="inlineStr">
        <is>
          <t>publicly verified operating</t>
        </is>
      </c>
      <c r="L100" s="2" t="inlineStr">
        <is>
          <t>Operating; grinds up to 26,000 tons of cane a day.</t>
        </is>
      </c>
      <c r="M100" s="2" t="inlineStr">
        <is>
          <t>High</t>
        </is>
      </c>
      <c r="N100" s="2" t="inlineStr">
        <is>
          <t>WSCGC SCGCH</t>
        </is>
      </c>
    </row>
    <row r="101">
      <c r="A101" s="2" t="inlineStr">
        <is>
          <t>South Central Florida Express</t>
        </is>
      </c>
      <c r="B101" s="2" t="inlineStr">
        <is>
          <t>Processing, packing, cooperatives and markets</t>
        </is>
      </c>
      <c r="C101" s="2" t="inlineStr">
        <is>
          <t>Clewiston, Hendry County</t>
        </is>
      </c>
      <c r="D101" s="2" t="inlineStr">
        <is>
          <t>The Glades</t>
        </is>
      </c>
      <c r="E101" s="2" t="inlineStr"/>
      <c r="F101" s="2" t="inlineStr"/>
      <c r="G101" s="2" t="n">
        <v>1994</v>
      </c>
      <c r="H101" s="2" t="inlineStr"/>
      <c r="I101" s="2" t="inlineStr">
        <is>
          <t>founding year</t>
        </is>
      </c>
      <c r="J101" s="2" t="inlineStr"/>
      <c r="K101" s="2" t="inlineStr">
        <is>
          <t>publicly verified operating</t>
        </is>
      </c>
      <c r="L101" s="2" t="inlineStr">
        <is>
          <t>Operating; 171 miles of shortline from Sebring to Fort Pierce around the south side of the lake, hauling cane to the Clewiston mill.</t>
        </is>
      </c>
      <c r="M101" s="2" t="inlineStr">
        <is>
          <t>High</t>
        </is>
      </c>
      <c r="N101" s="2" t="inlineStr">
        <is>
          <t>WSCFE USSH WHCB</t>
        </is>
      </c>
    </row>
    <row r="102">
      <c r="A102" s="2" t="inlineStr">
        <is>
          <t>New Hope Power</t>
        </is>
      </c>
      <c r="B102" s="2" t="inlineStr">
        <is>
          <t>Processing, packing, cooperatives and markets</t>
        </is>
      </c>
      <c r="C102" s="2" t="inlineStr">
        <is>
          <t>South Bay, Palm Beach County</t>
        </is>
      </c>
      <c r="D102" s="2" t="inlineStr">
        <is>
          <t>The Glades</t>
        </is>
      </c>
      <c r="E102" s="2" t="inlineStr"/>
      <c r="F102" s="2" t="inlineStr"/>
      <c r="G102" s="2" t="n">
        <v>2005</v>
      </c>
      <c r="H102" s="2" t="inlineStr"/>
      <c r="I102" s="2" t="inlineStr">
        <is>
          <t>founding year</t>
        </is>
      </c>
      <c r="J102" s="2" t="inlineStr"/>
      <c r="K102" s="2" t="inlineStr">
        <is>
          <t>publicly verified operating</t>
        </is>
      </c>
      <c r="L102" s="2" t="inlineStr">
        <is>
          <t>Operating; three biomass boilers rated at a nominal 140 megawatts burn cane fiber.</t>
        </is>
      </c>
      <c r="M102" s="2" t="inlineStr">
        <is>
          <t>High</t>
        </is>
      </c>
      <c r="N102" s="2" t="inlineStr">
        <is>
          <t>DEPOC CLUIO</t>
        </is>
      </c>
    </row>
    <row r="103">
      <c r="A103" s="2" t="inlineStr">
        <is>
          <t>Florida Crystals rice mill</t>
        </is>
      </c>
      <c r="B103" s="2" t="inlineStr">
        <is>
          <t>Processing, packing, cooperatives and markets</t>
        </is>
      </c>
      <c r="C103" s="2" t="inlineStr">
        <is>
          <t>Belle Glade, Palm Beach County</t>
        </is>
      </c>
      <c r="D103" s="2" t="inlineStr">
        <is>
          <t>The Glades</t>
        </is>
      </c>
      <c r="E103" s="2" t="inlineStr"/>
      <c r="F103" s="2" t="inlineStr"/>
      <c r="G103" s="2" t="n">
        <v>2023</v>
      </c>
      <c r="H103" s="2" t="inlineStr"/>
      <c r="I103" s="2" t="inlineStr">
        <is>
          <t>first documented year on the map; founding year not recorded</t>
        </is>
      </c>
      <c r="J103" s="2" t="inlineStr"/>
      <c r="K103" s="2" t="inlineStr">
        <is>
          <t>publicly verified operating</t>
        </is>
      </c>
      <c r="L103" s="2" t="inlineStr">
        <is>
          <t>Operating; supplies about 90 million pounds of locally grown rice a year.</t>
        </is>
      </c>
      <c r="M103" s="2" t="inlineStr">
        <is>
          <t>High</t>
        </is>
      </c>
      <c r="N103" s="2" t="inlineStr">
        <is>
          <t>FCRM</t>
        </is>
      </c>
    </row>
    <row r="104">
      <c r="A104" s="2" t="inlineStr">
        <is>
          <t>Okeechobee Livestock Market</t>
        </is>
      </c>
      <c r="B104" s="2" t="inlineStr">
        <is>
          <t>Processing, packing, cooperatives and markets</t>
        </is>
      </c>
      <c r="C104" s="2" t="inlineStr">
        <is>
          <t>Okeechobee, Okeechobee County</t>
        </is>
      </c>
      <c r="D104" s="2" t="inlineStr">
        <is>
          <t>Okeechobee</t>
        </is>
      </c>
      <c r="E104" s="2" t="inlineStr"/>
      <c r="F104" s="2" t="inlineStr"/>
      <c r="G104" s="2" t="n">
        <v>1948</v>
      </c>
      <c r="H104" s="2" t="inlineStr"/>
      <c r="I104" s="2" t="inlineStr">
        <is>
          <t>founding year</t>
        </is>
      </c>
      <c r="J104" s="2" t="inlineStr"/>
      <c r="K104" s="2" t="inlineStr">
        <is>
          <t>publicly verified operating</t>
        </is>
      </c>
      <c r="L104" s="2" t="inlineStr">
        <is>
          <t>Operating; sales run Mondays and Tuesdays under the Clemons family.</t>
        </is>
      </c>
      <c r="M104" s="2" t="inlineStr">
        <is>
          <t>High</t>
        </is>
      </c>
      <c r="N104" s="2" t="inlineStr">
        <is>
          <t>OLM AGHOFP FDACSLM</t>
        </is>
      </c>
    </row>
    <row r="105">
      <c r="A105" s="2" t="inlineStr">
        <is>
          <t>Imperial Sugar Company</t>
        </is>
      </c>
      <c r="B105" s="2" t="inlineStr">
        <is>
          <t>Processing, packing, cooperatives and markets</t>
        </is>
      </c>
      <c r="C105" s="2" t="inlineStr">
        <is>
          <t>Port Wentworth, Georgia</t>
        </is>
      </c>
      <c r="D105" s="2" t="inlineStr">
        <is>
          <t>Outside Florida</t>
        </is>
      </c>
      <c r="E105" s="2" t="inlineStr"/>
      <c r="F105" s="2" t="inlineStr"/>
      <c r="G105" s="2" t="n">
        <v>2022</v>
      </c>
      <c r="H105" s="2" t="inlineStr"/>
      <c r="I105" s="2" t="inlineStr">
        <is>
          <t>founding year</t>
        </is>
      </c>
      <c r="J105" s="2" t="inlineStr"/>
      <c r="K105" s="2" t="inlineStr">
        <is>
          <t>publicly verified operating</t>
        </is>
      </c>
      <c r="L105" s="2" t="inlineStr">
        <is>
          <t>Operating as a U.S. Sugar subsidiary with the Savannah area refinery.</t>
        </is>
      </c>
      <c r="M105" s="2" t="inlineStr">
        <is>
          <t>High</t>
        </is>
      </c>
      <c r="N105" s="2" t="inlineStr">
        <is>
          <t>BB22 LDC FP22 IMPH WIMP</t>
        </is>
      </c>
    </row>
    <row r="106">
      <c r="A106" s="2" t="inlineStr">
        <is>
          <t>Lykes Meat Group</t>
        </is>
      </c>
      <c r="B106" s="2" t="inlineStr">
        <is>
          <t>Processing, packing, cooperatives and markets</t>
        </is>
      </c>
      <c r="C106" s="2" t="inlineStr">
        <is>
          <t>Plant City and Tampa</t>
        </is>
      </c>
      <c r="D106" s="2" t="inlineStr">
        <is>
          <t>Outside the Heartland</t>
        </is>
      </c>
      <c r="E106" s="2" t="inlineStr"/>
      <c r="F106" s="2" t="inlineStr"/>
      <c r="G106" s="2" t="n">
        <v>1913</v>
      </c>
      <c r="H106" s="2" t="n">
        <v>1996</v>
      </c>
      <c r="I106" s="2" t="inlineStr">
        <is>
          <t>founding year</t>
        </is>
      </c>
      <c r="J106" s="2" t="inlineStr"/>
      <c r="K106" s="2" t="inlineStr">
        <is>
          <t>historic or successor</t>
        </is>
      </c>
      <c r="L106" s="2" t="inlineStr">
        <is>
          <t>Sold to Smithfield Foods in 1996.</t>
        </is>
      </c>
      <c r="M106" s="2" t="inlineStr">
        <is>
          <t>High</t>
        </is>
      </c>
      <c r="N106" s="2" t="inlineStr">
        <is>
          <t>LYKH</t>
        </is>
      </c>
    </row>
    <row r="107">
      <c r="A107" s="2" t="inlineStr">
        <is>
          <t>ASR Group</t>
        </is>
      </c>
      <c r="B107" s="2" t="inlineStr">
        <is>
          <t>Processing, packing, cooperatives and markets</t>
        </is>
      </c>
      <c r="C107" s="2" t="inlineStr">
        <is>
          <t>West Palm Beach, Palm Beach County</t>
        </is>
      </c>
      <c r="D107" s="2" t="inlineStr">
        <is>
          <t>Outside the Heartland</t>
        </is>
      </c>
      <c r="E107" s="2" t="inlineStr"/>
      <c r="F107" s="2" t="inlineStr"/>
      <c r="G107" s="2" t="n">
        <v>1998</v>
      </c>
      <c r="H107" s="2" t="inlineStr"/>
      <c r="I107" s="2" t="inlineStr">
        <is>
          <t>founding year</t>
        </is>
      </c>
      <c r="J107" s="2" t="inlineStr"/>
      <c r="K107" s="2" t="inlineStr">
        <is>
          <t>publicly verified operating</t>
        </is>
      </c>
      <c r="L107" s="2" t="inlineStr">
        <is>
          <t>Operating; refines and markets under Domino, C and H and other brands, and describes itself as the world's largest cane sugar refiner, a claim of the company's own.</t>
        </is>
      </c>
      <c r="M107" s="2" t="inlineStr">
        <is>
          <t>High</t>
        </is>
      </c>
      <c r="N107" s="2" t="inlineStr">
        <is>
          <t>ASRH WASR WSCGC ENCFC</t>
        </is>
      </c>
    </row>
    <row r="108">
      <c r="A108" s="2" t="inlineStr">
        <is>
          <t>Peace River Citrus Products</t>
        </is>
      </c>
      <c r="B108" s="2" t="inlineStr">
        <is>
          <t>Processing, packing, cooperatives and markets</t>
        </is>
      </c>
      <c r="C108" s="2" t="inlineStr">
        <is>
          <t>Arcadia, DeSoto County, and Bartow</t>
        </is>
      </c>
      <c r="D108" s="2" t="inlineStr">
        <is>
          <t>Peace River valley</t>
        </is>
      </c>
      <c r="E108" s="2" t="inlineStr"/>
      <c r="F108" s="2" t="inlineStr"/>
      <c r="G108" s="2" t="n">
        <v>1991</v>
      </c>
      <c r="H108" s="2" t="inlineStr"/>
      <c r="I108" s="2" t="inlineStr">
        <is>
          <t>founding year</t>
        </is>
      </c>
      <c r="J108" s="2" t="inlineStr"/>
      <c r="K108" s="2" t="inlineStr">
        <is>
          <t>publicly verified operating</t>
        </is>
      </c>
      <c r="L108" s="2" t="inlineStr">
        <is>
          <t>Operating; the Arcadia and Bartow plants carry a combined capacity around 20 million boxes.</t>
        </is>
      </c>
      <c r="M108" s="2" t="inlineStr">
        <is>
          <t>High</t>
        </is>
      </c>
      <c r="N108" s="2" t="inlineStr">
        <is>
          <t>JAX23 CFDCP</t>
        </is>
      </c>
    </row>
    <row r="109">
      <c r="A109" s="2" t="inlineStr">
        <is>
          <t>Peace River Packing Company</t>
        </is>
      </c>
      <c r="B109" s="2" t="inlineStr">
        <is>
          <t>Processing, packing, cooperatives and markets</t>
        </is>
      </c>
      <c r="C109" s="2" t="inlineStr">
        <is>
          <t>Fort Meade, Polk County</t>
        </is>
      </c>
      <c r="D109" s="2" t="inlineStr">
        <is>
          <t>The Ridge</t>
        </is>
      </c>
      <c r="E109" s="2" t="inlineStr"/>
      <c r="F109" s="2" t="inlineStr"/>
      <c r="G109" s="2" t="n">
        <v>1928</v>
      </c>
      <c r="H109" s="2" t="inlineStr"/>
      <c r="I109" s="2" t="inlineStr">
        <is>
          <t>founding year</t>
        </is>
      </c>
      <c r="J109" s="2" t="inlineStr"/>
      <c r="K109" s="2" t="inlineStr">
        <is>
          <t>publicly verified operating</t>
        </is>
      </c>
      <c r="L109" s="2" t="inlineStr">
        <is>
          <t>Operating; splits output between fresh fruit and processing under the fifth generation of the Black family.</t>
        </is>
      </c>
      <c r="M109" s="2" t="inlineStr">
        <is>
          <t>High</t>
        </is>
      </c>
      <c r="N109" s="2" t="inlineStr">
        <is>
          <t>CFAN2 FNG</t>
        </is>
      </c>
    </row>
    <row r="110">
      <c r="A110" s="2" t="inlineStr">
        <is>
          <t>King Ranch</t>
        </is>
      </c>
      <c r="B110" s="2" t="inlineStr">
        <is>
          <t>Outside the Heartland</t>
        </is>
      </c>
      <c r="C110" s="2" t="inlineStr">
        <is>
          <t>Houston and Kingsville, Texas</t>
        </is>
      </c>
      <c r="D110" s="2" t="inlineStr">
        <is>
          <t>Outside Florida</t>
        </is>
      </c>
      <c r="E110" s="2" t="inlineStr"/>
      <c r="F110" s="2" t="inlineStr"/>
      <c r="G110" s="2" t="n">
        <v>1853</v>
      </c>
      <c r="H110" s="2" t="inlineStr"/>
      <c r="I110" s="2" t="inlineStr">
        <is>
          <t>founding year</t>
        </is>
      </c>
      <c r="J110" s="2" t="inlineStr"/>
      <c r="K110" s="2" t="inlineStr">
        <is>
          <t>publicly verified operating</t>
        </is>
      </c>
      <c r="L110" s="2" t="inlineStr">
        <is>
          <t>Operating; its Florida arms run the largest juice orange operation in the United States, as the company reports, and a 20,000 acre EAA farm.</t>
        </is>
      </c>
      <c r="M110" s="2" t="inlineStr">
        <is>
          <t>High</t>
        </is>
      </c>
      <c r="N110" s="2" t="inlineStr">
        <is>
          <t>WKR KRT KRC KRF KRCH</t>
        </is>
      </c>
    </row>
    <row r="111">
      <c r="A111" s="2" t="inlineStr">
        <is>
          <t>Coca-Cola and Minute Maid</t>
        </is>
      </c>
      <c r="B111" s="2" t="inlineStr">
        <is>
          <t>Outside the Heartland</t>
        </is>
      </c>
      <c r="C111" s="2" t="inlineStr">
        <is>
          <t>Atlanta, Georgia</t>
        </is>
      </c>
      <c r="D111" s="2" t="inlineStr">
        <is>
          <t>Outside Florida</t>
        </is>
      </c>
      <c r="E111" s="2" t="inlineStr"/>
      <c r="F111" s="2" t="inlineStr"/>
      <c r="G111" s="2" t="n">
        <v>1945</v>
      </c>
      <c r="H111" s="2" t="inlineStr"/>
      <c r="I111" s="2" t="inlineStr">
        <is>
          <t>founding year</t>
        </is>
      </c>
      <c r="J111" s="2" t="inlineStr"/>
      <c r="K111" s="2" t="inlineStr">
        <is>
          <t>publicly verified operating</t>
        </is>
      </c>
      <c r="L111" s="2" t="inlineStr">
        <is>
          <t>Out of Florida groves and plants; its brands are made under contract.</t>
        </is>
      </c>
      <c r="M111" s="2" t="inlineStr">
        <is>
          <t>High</t>
        </is>
      </c>
      <c r="N111" s="2" t="inlineStr">
        <is>
          <t>KRCH JAX23 WMM CFDCP</t>
        </is>
      </c>
    </row>
    <row r="112">
      <c r="A112" s="2" t="inlineStr">
        <is>
          <t>McDonald's</t>
        </is>
      </c>
      <c r="B112" s="2" t="inlineStr">
        <is>
          <t>Outside the Heartland</t>
        </is>
      </c>
      <c r="C112" s="2" t="inlineStr">
        <is>
          <t>Chicago</t>
        </is>
      </c>
      <c r="D112" s="2" t="inlineStr">
        <is>
          <t>Outside Florida</t>
        </is>
      </c>
      <c r="E112" s="2" t="inlineStr"/>
      <c r="F112" s="2" t="inlineStr"/>
      <c r="G112" s="2" t="n"/>
      <c r="H112" s="2" t="inlineStr"/>
      <c r="I112" s="2" t="inlineStr">
        <is>
          <t>first documented year on the map; founding year not recorded</t>
        </is>
      </c>
      <c r="J112" s="2" t="inlineStr"/>
      <c r="K112" s="2" t="inlineStr">
        <is>
          <t>publicly verified operating</t>
        </is>
      </c>
      <c r="L112" s="2" t="inlineStr">
        <is>
          <t>Operating; two documented Heartland supply lines reach it.</t>
        </is>
      </c>
      <c r="M112" s="2" t="inlineStr">
        <is>
          <t>High</t>
        </is>
      </c>
      <c r="N112" s="2" t="inlineStr">
        <is>
          <t>MCD CFDCP</t>
        </is>
      </c>
    </row>
    <row r="113">
      <c r="A113" s="2" t="inlineStr">
        <is>
          <t>Atlantic Coast Line Railroad</t>
        </is>
      </c>
      <c r="B113" s="2" t="inlineStr">
        <is>
          <t>Outside the Heartland</t>
        </is>
      </c>
      <c r="C113" s="2" t="inlineStr">
        <is>
          <t>the consolidated system</t>
        </is>
      </c>
      <c r="D113" s="2" t="inlineStr">
        <is>
          <t>Outside the Heartland</t>
        </is>
      </c>
      <c r="E113" s="2" t="inlineStr"/>
      <c r="F113" s="2" t="inlineStr"/>
      <c r="G113" s="2" t="n">
        <v>1902</v>
      </c>
      <c r="H113" s="2" t="inlineStr"/>
      <c r="I113" s="2" t="inlineStr">
        <is>
          <t>founding year</t>
        </is>
      </c>
      <c r="J113" s="2" t="inlineStr"/>
      <c r="K113" s="2" t="inlineStr">
        <is>
          <t>historic or successor</t>
        </is>
      </c>
      <c r="L113" s="2" t="inlineStr">
        <is>
          <t>Gone as a corporate entity; its land subsidiary becomes Alico.</t>
        </is>
      </c>
      <c r="M113" s="2" t="inlineStr">
        <is>
          <t>High</t>
        </is>
      </c>
      <c r="N113" s="2" t="inlineStr">
        <is>
          <t>ALHIST WFSR WHCB</t>
        </is>
      </c>
    </row>
    <row r="114">
      <c r="A114" s="2" t="inlineStr">
        <is>
          <t>Tropicana</t>
        </is>
      </c>
      <c r="B114" s="2" t="inlineStr">
        <is>
          <t>Outside the Heartland</t>
        </is>
      </c>
      <c r="C114" s="2" t="inlineStr">
        <is>
          <t>Bradenton plant; Chicago headquarters</t>
        </is>
      </c>
      <c r="D114" s="2" t="inlineStr">
        <is>
          <t>Outside the Heartland</t>
        </is>
      </c>
      <c r="E114" s="2" t="inlineStr"/>
      <c r="F114" s="2" t="inlineStr"/>
      <c r="G114" s="2" t="n">
        <v>1947</v>
      </c>
      <c r="H114" s="2" t="inlineStr"/>
      <c r="I114" s="2" t="inlineStr">
        <is>
          <t>founding year</t>
        </is>
      </c>
      <c r="J114" s="2" t="inlineStr"/>
      <c r="K114" s="2" t="inlineStr">
        <is>
          <t>publicly verified operating</t>
        </is>
      </c>
      <c r="L114" s="2" t="inlineStr">
        <is>
          <t>Operating under Tropicana Brands Group; the Alico agreement ends in May 2025.</t>
        </is>
      </c>
      <c r="M114" s="2" t="inlineStr">
        <is>
          <t>High</t>
        </is>
      </c>
      <c r="N114" s="2" t="inlineStr">
        <is>
          <t>WTROP JAX23 ALSEC3 AL10K</t>
        </is>
      </c>
    </row>
    <row r="115">
      <c r="A115" s="2" t="inlineStr">
        <is>
          <t>NextEra Energy</t>
        </is>
      </c>
      <c r="B115" s="2" t="inlineStr">
        <is>
          <t>Outside the Heartland</t>
        </is>
      </c>
      <c r="C115" s="2" t="inlineStr">
        <is>
          <t>Juno Beach, Palm Beach County</t>
        </is>
      </c>
      <c r="D115" s="2" t="inlineStr">
        <is>
          <t>Outside the Heartland</t>
        </is>
      </c>
      <c r="E115" s="2" t="inlineStr"/>
      <c r="F115" s="2" t="inlineStr"/>
      <c r="G115" s="2" t="n">
        <v>1984</v>
      </c>
      <c r="H115" s="2" t="inlineStr"/>
      <c r="I115" s="2" t="inlineStr">
        <is>
          <t>founding year</t>
        </is>
      </c>
      <c r="J115" s="2" t="inlineStr"/>
      <c r="K115" s="2" t="inlineStr">
        <is>
          <t>publicly verified operating</t>
        </is>
      </c>
      <c r="L115" s="2" t="inlineStr">
        <is>
          <t>Operating; one of the largest electric utility holding companies in the United States.</t>
        </is>
      </c>
      <c r="M115" s="2" t="inlineStr">
        <is>
          <t>High</t>
        </is>
      </c>
      <c r="N115" s="2" t="inlineStr">
        <is>
          <t>SECNEE NEEA FPLP WNEE</t>
        </is>
      </c>
    </row>
    <row r="116">
      <c r="A116" s="2" t="inlineStr">
        <is>
          <t>Cutrale Citrus Juices USA</t>
        </is>
      </c>
      <c r="B116" s="2" t="inlineStr">
        <is>
          <t>Outside the Heartland</t>
        </is>
      </c>
      <c r="C116" s="2" t="inlineStr">
        <is>
          <t>Auburndale, Polk County; parent at Araraquara, Brazil</t>
        </is>
      </c>
      <c r="D116" s="2" t="inlineStr">
        <is>
          <t>Outside the Heartland</t>
        </is>
      </c>
      <c r="E116" s="2" t="inlineStr"/>
      <c r="F116" s="2" t="inlineStr"/>
      <c r="G116" s="2" t="n">
        <v>1996</v>
      </c>
      <c r="H116" s="2" t="inlineStr"/>
      <c r="I116" s="2" t="inlineStr">
        <is>
          <t>founding year</t>
        </is>
      </c>
      <c r="J116" s="2" t="inlineStr"/>
      <c r="K116" s="2" t="inlineStr">
        <is>
          <t>publicly verified operating</t>
        </is>
      </c>
      <c r="L116" s="2" t="inlineStr">
        <is>
          <t>Operating; the Auburndale plant is the state's second largest juice producer, as reported.</t>
        </is>
      </c>
      <c r="M116" s="2" t="inlineStr">
        <is>
          <t>High</t>
        </is>
      </c>
      <c r="N116" s="2" t="inlineStr">
        <is>
          <t>WCUT SBCUT JAX23 FAS26</t>
        </is>
      </c>
    </row>
    <row r="117">
      <c r="A117" s="2" t="inlineStr">
        <is>
          <t>Farm Credit of Florida</t>
        </is>
      </c>
      <c r="B117" s="2" t="inlineStr">
        <is>
          <t>Outside the Heartland</t>
        </is>
      </c>
      <c r="C117" s="2" t="inlineStr">
        <is>
          <t>West Palm Beach; branches at Arcadia and Wauchula</t>
        </is>
      </c>
      <c r="D117" s="2" t="inlineStr">
        <is>
          <t>Outside the Heartland</t>
        </is>
      </c>
      <c r="E117" s="2" t="inlineStr"/>
      <c r="F117" s="2" t="inlineStr"/>
      <c r="G117" s="2" t="n"/>
      <c r="H117" s="2" t="inlineStr"/>
      <c r="I117" s="2" t="inlineStr">
        <is>
          <t>first documented year on the map; founding year not recorded</t>
        </is>
      </c>
      <c r="J117" s="2" t="inlineStr"/>
      <c r="K117" s="2" t="inlineStr">
        <is>
          <t>publicly verified operating</t>
        </is>
      </c>
      <c r="L117" s="2" t="inlineStr">
        <is>
          <t>Operating; 13 offices serve 36 counties.</t>
        </is>
      </c>
      <c r="M117" s="2" t="inlineStr">
        <is>
          <t>High</t>
        </is>
      </c>
      <c r="N117" s="2" t="inlineStr">
        <is>
          <t>FCFL FCFLA</t>
        </is>
      </c>
    </row>
  </sheetData>
  <pageMargins left="0.75" right="0.75" top="1" bottom="1" header="0.5" footer="0.5"/>
  <tableParts count="1">
    <tablePart xmlns:r="http://schemas.openxmlformats.org/officeDocument/2006/relationships" r:id="rId1"/>
  </tableParts>
</worksheet>
</file>

<file path=xl/worksheets/sheet5.xml><?xml version="1.0" encoding="utf-8"?>
<worksheet xmlns="http://schemas.openxmlformats.org/spreadsheetml/2006/main">
  <sheetPr>
    <outlinePr summaryBelow="1" summaryRight="1"/>
    <pageSetUpPr/>
  </sheetPr>
  <dimension ref="A1:E167"/>
  <sheetViews>
    <sheetView workbookViewId="0">
      <pane ySplit="1" topLeftCell="A2" activePane="bottomLeft" state="frozen"/>
      <selection pane="bottomLeft" activeCell="A1" sqref="A1"/>
    </sheetView>
  </sheetViews>
  <sheetFormatPr baseColWidth="8" defaultRowHeight="15"/>
  <cols>
    <col width="16" customWidth="1" min="1" max="1"/>
    <col width="36" customWidth="1" min="2" max="2"/>
    <col width="20" customWidth="1" min="3" max="3"/>
    <col width="36" customWidth="1" min="4" max="4"/>
    <col width="90" customWidth="1" min="5" max="5"/>
  </cols>
  <sheetData>
    <row r="1">
      <c r="A1" s="3" t="inlineStr">
        <is>
          <t>Years</t>
        </is>
      </c>
      <c r="B1" s="3" t="inlineStr">
        <is>
          <t>From</t>
        </is>
      </c>
      <c r="C1" s="3" t="inlineStr">
        <is>
          <t>Relation</t>
        </is>
      </c>
      <c r="D1" s="3" t="inlineStr">
        <is>
          <t>To</t>
        </is>
      </c>
      <c r="E1" s="3" t="inlineStr">
        <is>
          <t>Note</t>
        </is>
      </c>
    </row>
    <row r="2">
      <c r="A2" s="2" t="inlineStr">
        <is>
          <t>1858 to 1963</t>
        </is>
      </c>
      <c r="B2" s="2" t="inlineStr">
        <is>
          <t>Parker Brothers Ranch</t>
        </is>
      </c>
      <c r="C2" s="2" t="inlineStr">
        <is>
          <t>became</t>
        </is>
      </c>
      <c r="D2" s="2" t="inlineStr">
        <is>
          <t>Bright Hour Ranch</t>
        </is>
      </c>
      <c r="E2" s="2" t="inlineStr">
        <is>
          <t>the sale to Calvin Houghland renames the ranch; roughly 80,000 acres continue</t>
        </is>
      </c>
    </row>
    <row r="3">
      <c r="A3" s="2" t="inlineStr">
        <is>
          <t>1881</t>
        </is>
      </c>
      <c r="B3" s="2" t="inlineStr">
        <is>
          <t>Hamilton Disston</t>
        </is>
      </c>
      <c r="C3" s="2" t="inlineStr">
        <is>
          <t>founded</t>
        </is>
      </c>
      <c r="D3" s="2" t="inlineStr">
        <is>
          <t>Disston purchase and drainage works</t>
        </is>
      </c>
      <c r="E3" s="2" t="inlineStr">
        <is>
          <t>4 million acres at 25 cents an acre; over 80 miles of canals dredged from the winter of 1881</t>
        </is>
      </c>
    </row>
    <row r="4">
      <c r="A4" s="2" t="inlineStr">
        <is>
          <t>1881 to 1907</t>
        </is>
      </c>
      <c r="B4" s="2" t="inlineStr">
        <is>
          <t>Disston purchase and drainage works</t>
        </is>
      </c>
      <c r="C4" s="2" t="inlineStr">
        <is>
          <t>became</t>
        </is>
      </c>
      <c r="D4" s="2" t="inlineStr">
        <is>
          <t>Everglades Drainage District</t>
        </is>
      </c>
      <c r="E4" s="2" t="inlineStr">
        <is>
          <t>state drainage institutionalizes what Disston began</t>
        </is>
      </c>
    </row>
    <row r="5">
      <c r="A5" s="2" t="inlineStr">
        <is>
          <t>1881 onward</t>
        </is>
      </c>
      <c r="B5" s="2" t="inlineStr">
        <is>
          <t>Disston purchase and drainage works</t>
        </is>
      </c>
      <c r="C5" s="2" t="inlineStr">
        <is>
          <t>became</t>
        </is>
      </c>
      <c r="D5" s="2" t="inlineStr">
        <is>
          <t>Moore Haven</t>
        </is>
      </c>
      <c r="E5" s="2" t="inlineStr">
        <is>
          <t>the Caloosahatchee dredging opens the lakeshore muck James Moore plats</t>
        </is>
      </c>
    </row>
    <row r="6">
      <c r="A6" s="2" t="inlineStr">
        <is>
          <t>1881 onward</t>
        </is>
      </c>
      <c r="B6" s="2" t="inlineStr">
        <is>
          <t>Disston purchase and drainage works</t>
        </is>
      </c>
      <c r="C6" s="2" t="inlineStr">
        <is>
          <t>became</t>
        </is>
      </c>
      <c r="D6" s="2" t="inlineStr">
        <is>
          <t>LaBelle</t>
        </is>
      </c>
      <c r="E6" s="2" t="inlineStr">
        <is>
          <t>settlement on the Caloosahatchee follows the dredging era</t>
        </is>
      </c>
    </row>
    <row r="7">
      <c r="A7" s="2" t="inlineStr">
        <is>
          <t>1886</t>
        </is>
      </c>
      <c r="B7" s="2" t="inlineStr">
        <is>
          <t>Florida Southern Railway</t>
        </is>
      </c>
      <c r="C7" s="2" t="inlineStr">
        <is>
          <t>founded</t>
        </is>
      </c>
      <c r="D7" s="2" t="inlineStr">
        <is>
          <t>Bowling Green</t>
        </is>
      </c>
      <c r="E7" s="2" t="inlineStr">
        <is>
          <t>built through on 40 acres given by the town founder</t>
        </is>
      </c>
    </row>
    <row r="8">
      <c r="A8" s="2" t="inlineStr">
        <is>
          <t>1886</t>
        </is>
      </c>
      <c r="B8" s="2" t="inlineStr">
        <is>
          <t>Florida Southern Railway</t>
        </is>
      </c>
      <c r="C8" s="2" t="inlineStr">
        <is>
          <t>founded</t>
        </is>
      </c>
      <c r="D8" s="2" t="inlineStr">
        <is>
          <t>Wauchula</t>
        </is>
      </c>
      <c r="E8" s="2" t="inlineStr">
        <is>
          <t>the arrival turns the fort settlement into a commercial center</t>
        </is>
      </c>
    </row>
    <row r="9">
      <c r="A9" s="2" t="inlineStr">
        <is>
          <t>1886</t>
        </is>
      </c>
      <c r="B9" s="2" t="inlineStr">
        <is>
          <t>Florida Southern Railway</t>
        </is>
      </c>
      <c r="C9" s="2" t="inlineStr">
        <is>
          <t>founded</t>
        </is>
      </c>
      <c r="D9" s="2" t="inlineStr">
        <is>
          <t>Zolfo Springs</t>
        </is>
      </c>
      <c r="E9" s="2" t="inlineStr">
        <is>
          <t>depot and post office established the year the line comes through</t>
        </is>
      </c>
    </row>
    <row r="10">
      <c r="A10" s="2" t="inlineStr">
        <is>
          <t>1886</t>
        </is>
      </c>
      <c r="B10" s="2" t="inlineStr">
        <is>
          <t>Florida Southern Railway</t>
        </is>
      </c>
      <c r="C10" s="2" t="inlineStr">
        <is>
          <t>founded</t>
        </is>
      </c>
      <c r="D10" s="2" t="inlineStr">
        <is>
          <t>Arcadia</t>
        </is>
      </c>
      <c r="E10" s="2" t="inlineStr">
        <is>
          <t>the boom the line sparks incorporates the town in 1887</t>
        </is>
      </c>
    </row>
    <row r="11">
      <c r="A11" s="2" t="inlineStr">
        <is>
          <t>1887 to present</t>
        </is>
      </c>
      <c r="B11" s="2" t="inlineStr">
        <is>
          <t>Joshua Citrus Inc</t>
        </is>
      </c>
      <c r="C11" s="2" t="inlineStr">
        <is>
          <t>tied venture or seat</t>
        </is>
      </c>
      <c r="D11" s="2" t="inlineStr">
        <is>
          <t>Arcadia</t>
        </is>
      </c>
      <c r="E11" s="2" t="inlineStr">
        <is>
          <t>the family grove, packinghouse and store near the county seat</t>
        </is>
      </c>
    </row>
    <row r="12">
      <c r="A12" s="2" t="inlineStr">
        <is>
          <t>1895</t>
        </is>
      </c>
      <c r="B12" s="2" t="inlineStr">
        <is>
          <t>Francis Asbury Hendry</t>
        </is>
      </c>
      <c r="C12" s="2" t="inlineStr">
        <is>
          <t>founded</t>
        </is>
      </c>
      <c r="D12" s="2" t="inlineStr">
        <is>
          <t>LaBelle</t>
        </is>
      </c>
      <c r="E12" s="2" t="inlineStr">
        <is>
          <t>plats the town and names it for his daughters Laura and Belle</t>
        </is>
      </c>
    </row>
    <row r="13">
      <c r="A13" s="2" t="inlineStr">
        <is>
          <t>1895 to 1962</t>
        </is>
      </c>
      <c r="B13" s="2" t="inlineStr">
        <is>
          <t>Great Freeze of 1894 to 1895</t>
        </is>
      </c>
      <c r="C13" s="2" t="inlineStr">
        <is>
          <t>became</t>
        </is>
      </c>
      <c r="D13" s="2" t="inlineStr">
        <is>
          <t>Freezes of 1962 to 1989</t>
        </is>
      </c>
      <c r="E13" s="2" t="inlineStr">
        <is>
          <t>the first displacement south begins the series</t>
        </is>
      </c>
    </row>
    <row r="14">
      <c r="A14" s="2" t="inlineStr">
        <is>
          <t>1900</t>
        </is>
      </c>
      <c r="B14" s="2" t="inlineStr">
        <is>
          <t>Atlantic Coast Line Railroad</t>
        </is>
      </c>
      <c r="C14" s="2" t="inlineStr">
        <is>
          <t>grew into</t>
        </is>
      </c>
      <c r="D14" s="2" t="inlineStr">
        <is>
          <t>Atlantic Land and Improvement Company</t>
        </is>
      </c>
      <c r="E14" s="2" t="inlineStr">
        <is>
          <t>the railroad's Florida land subsidiary</t>
        </is>
      </c>
    </row>
    <row r="15">
      <c r="A15" s="2" t="inlineStr">
        <is>
          <t>1900</t>
        </is>
      </c>
      <c r="B15" s="2" t="inlineStr">
        <is>
          <t>Howell Tyson Lykes</t>
        </is>
      </c>
      <c r="C15" s="2" t="inlineStr">
        <is>
          <t>founded</t>
        </is>
      </c>
      <c r="D15" s="2" t="inlineStr">
        <is>
          <t>Lykes Bros Inc</t>
        </is>
      </c>
      <c r="E15" s="2" t="inlineStr">
        <is>
          <t>his sons open the Cuba cattle office in 1900 and incorporate in 1910</t>
        </is>
      </c>
    </row>
    <row r="16">
      <c r="A16" s="2" t="inlineStr">
        <is>
          <t>1902</t>
        </is>
      </c>
      <c r="B16" s="2" t="inlineStr">
        <is>
          <t>Florida Southern Railway</t>
        </is>
      </c>
      <c r="C16" s="2" t="inlineStr">
        <is>
          <t>land or role moved to</t>
        </is>
      </c>
      <c r="D16" s="2" t="inlineStr">
        <is>
          <t>Atlantic Coast Line Railroad</t>
        </is>
      </c>
      <c r="E16" s="2" t="inlineStr">
        <is>
          <t>the Plant System, which absorbed the railway in 1896, is sold to the Atlantic Coast Line</t>
        </is>
      </c>
    </row>
    <row r="17">
      <c r="A17" s="2" t="inlineStr">
        <is>
          <t>1906</t>
        </is>
      </c>
      <c r="B17" s="2" t="inlineStr">
        <is>
          <t>Lykes Bros Inc</t>
        </is>
      </c>
      <c r="C17" s="2" t="inlineStr">
        <is>
          <t>grew into</t>
        </is>
      </c>
      <c r="D17" s="2" t="inlineStr">
        <is>
          <t>Lykes Steamship Company</t>
        </is>
      </c>
      <c r="E17" s="2" t="inlineStr">
        <is>
          <t>the shipping side grown from the family cattle trade</t>
        </is>
      </c>
    </row>
    <row r="18">
      <c r="A18" s="2" t="inlineStr">
        <is>
          <t>1907 onward</t>
        </is>
      </c>
      <c r="B18" s="2" t="inlineStr">
        <is>
          <t>Everglades Drainage District</t>
        </is>
      </c>
      <c r="C18" s="2" t="inlineStr">
        <is>
          <t>became</t>
        </is>
      </c>
      <c r="D18" s="2" t="inlineStr">
        <is>
          <t>Pahokee</t>
        </is>
      </c>
      <c r="E18" s="2" t="inlineStr">
        <is>
          <t>district canals drain the muck the city is founded on</t>
        </is>
      </c>
    </row>
    <row r="19">
      <c r="A19" s="2" t="inlineStr">
        <is>
          <t>1907 onward</t>
        </is>
      </c>
      <c r="B19" s="2" t="inlineStr">
        <is>
          <t>Everglades Drainage District</t>
        </is>
      </c>
      <c r="C19" s="2" t="inlineStr">
        <is>
          <t>became</t>
        </is>
      </c>
      <c r="D19" s="2" t="inlineStr">
        <is>
          <t>South Bay</t>
        </is>
      </c>
      <c r="E19" s="2" t="inlineStr">
        <is>
          <t>the North New River Canal of 1912 brings the first settlers</t>
        </is>
      </c>
    </row>
    <row r="20">
      <c r="A20" s="2" t="inlineStr">
        <is>
          <t>1907 to 1949</t>
        </is>
      </c>
      <c r="B20" s="2" t="inlineStr">
        <is>
          <t>Everglades Drainage District</t>
        </is>
      </c>
      <c r="C20" s="2" t="inlineStr">
        <is>
          <t>became</t>
        </is>
      </c>
      <c r="D20" s="2" t="inlineStr">
        <is>
          <t>South Florida Water Management District</t>
        </is>
      </c>
      <c r="E20" s="2" t="inlineStr">
        <is>
          <t>the drainage works pass to the flood control district</t>
        </is>
      </c>
    </row>
    <row r="21">
      <c r="A21" s="2" t="inlineStr">
        <is>
          <t>1910s</t>
        </is>
      </c>
      <c r="B21" s="2" t="inlineStr">
        <is>
          <t>Everglades Drainage District</t>
        </is>
      </c>
      <c r="C21" s="2" t="inlineStr">
        <is>
          <t>founded</t>
        </is>
      </c>
      <c r="D21" s="2" t="inlineStr">
        <is>
          <t>Canal Point</t>
        </is>
      </c>
      <c r="E21" s="2" t="inlineStr">
        <is>
          <t>the West Palm Beach Canal creates the point and names the community</t>
        </is>
      </c>
    </row>
    <row r="22">
      <c r="A22" s="2" t="inlineStr">
        <is>
          <t>1910 to 1912</t>
        </is>
      </c>
      <c r="B22" s="2" t="inlineStr">
        <is>
          <t>Atlantic Coast Line Railroad</t>
        </is>
      </c>
      <c r="C22" s="2" t="inlineStr">
        <is>
          <t>grew into</t>
        </is>
      </c>
      <c r="D22" s="2" t="inlineStr">
        <is>
          <t>ACL Haines City Branch</t>
        </is>
      </c>
      <c r="E22" s="2" t="inlineStr">
        <is>
          <t>the branch into the Ridge</t>
        </is>
      </c>
    </row>
    <row r="23">
      <c r="A23" s="2" t="inlineStr">
        <is>
          <t>1910s</t>
        </is>
      </c>
      <c r="B23" s="2" t="inlineStr">
        <is>
          <t>ACL Haines City Branch</t>
        </is>
      </c>
      <c r="C23" s="2" t="inlineStr">
        <is>
          <t>became</t>
        </is>
      </c>
      <c r="D23" s="2" t="inlineStr">
        <is>
          <t>Lake Placid</t>
        </is>
      </c>
      <c r="E23" s="2" t="inlineStr">
        <is>
          <t>the ACL stop at Lake Stearns precedes the town</t>
        </is>
      </c>
    </row>
    <row r="24">
      <c r="A24" s="2" t="inlineStr">
        <is>
          <t>1911 to 1915</t>
        </is>
      </c>
      <c r="B24" s="2" t="inlineStr">
        <is>
          <t>FEC Kissimmee Valley Line</t>
        </is>
      </c>
      <c r="C24" s="2" t="inlineStr">
        <is>
          <t>founded</t>
        </is>
      </c>
      <c r="D24" s="2" t="inlineStr">
        <is>
          <t>Okeechobee</t>
        </is>
      </c>
      <c r="E24" s="2" t="inlineStr">
        <is>
          <t>the Flagler system lays out the townsite; the first train arrives 4 January 1915</t>
        </is>
      </c>
    </row>
    <row r="25">
      <c r="A25" s="2" t="inlineStr">
        <is>
          <t>1912</t>
        </is>
      </c>
      <c r="B25" s="2" t="inlineStr">
        <is>
          <t>ACL Haines City Branch</t>
        </is>
      </c>
      <c r="C25" s="2" t="inlineStr">
        <is>
          <t>founded</t>
        </is>
      </c>
      <c r="D25" s="2" t="inlineStr">
        <is>
          <t>Sebring</t>
        </is>
      </c>
      <c r="E25" s="2" t="inlineStr">
        <is>
          <t>the branch reaches the townsite the year George Sebring plats it</t>
        </is>
      </c>
    </row>
    <row r="26">
      <c r="A26" s="2" t="inlineStr">
        <is>
          <t>1912</t>
        </is>
      </c>
      <c r="B26" s="2" t="inlineStr">
        <is>
          <t>ACL Haines City Branch</t>
        </is>
      </c>
      <c r="C26" s="2" t="inlineStr">
        <is>
          <t>founded</t>
        </is>
      </c>
      <c r="D26" s="2" t="inlineStr">
        <is>
          <t>Frostproof</t>
        </is>
      </c>
      <c r="E26" s="2" t="inlineStr">
        <is>
          <t>first rail service and the surviving depot</t>
        </is>
      </c>
    </row>
    <row r="27">
      <c r="A27" s="2" t="inlineStr">
        <is>
          <t>1912</t>
        </is>
      </c>
      <c r="B27" s="2" t="inlineStr">
        <is>
          <t>George E. Sebring</t>
        </is>
      </c>
      <c r="C27" s="2" t="inlineStr">
        <is>
          <t>founded</t>
        </is>
      </c>
      <c r="D27" s="2" t="inlineStr">
        <is>
          <t>Sebring</t>
        </is>
      </c>
      <c r="E27" s="2" t="inlineStr">
        <is>
          <t>the Ohio pottery manufacturer and his circular plan</t>
        </is>
      </c>
    </row>
    <row r="28">
      <c r="A28" s="2" t="inlineStr">
        <is>
          <t>1913 to 1996</t>
        </is>
      </c>
      <c r="B28" s="2" t="inlineStr">
        <is>
          <t>Lykes Bros Inc</t>
        </is>
      </c>
      <c r="C28" s="2" t="inlineStr">
        <is>
          <t>tied venture or seat</t>
        </is>
      </c>
      <c r="D28" s="2" t="inlineStr">
        <is>
          <t>Lykes Meat Group</t>
        </is>
      </c>
      <c r="E28" s="2" t="inlineStr">
        <is>
          <t>the packing outlet, sold to Smithfield Foods</t>
        </is>
      </c>
    </row>
    <row r="29">
      <c r="A29" s="2" t="inlineStr">
        <is>
          <t>1915</t>
        </is>
      </c>
      <c r="B29" s="2" t="inlineStr">
        <is>
          <t>James A. Moore</t>
        </is>
      </c>
      <c r="C29" s="2" t="inlineStr">
        <is>
          <t>founded</t>
        </is>
      </c>
      <c r="D29" s="2" t="inlineStr">
        <is>
          <t>Moore Haven</t>
        </is>
      </c>
      <c r="E29" s="2" t="inlineStr">
        <is>
          <t>establishes and immediately plats the community</t>
        </is>
      </c>
    </row>
    <row r="30">
      <c r="A30" s="2" t="inlineStr">
        <is>
          <t>1920 to 1921</t>
        </is>
      </c>
      <c r="B30" s="2" t="inlineStr">
        <is>
          <t>Moore Haven and Clewiston Railway</t>
        </is>
      </c>
      <c r="C30" s="2" t="inlineStr">
        <is>
          <t>founded</t>
        </is>
      </c>
      <c r="D30" s="2" t="inlineStr">
        <is>
          <t>Clewiston</t>
        </is>
      </c>
      <c r="E30" s="2" t="inlineStr">
        <is>
          <t>the founders build the railway to create the sugar town</t>
        </is>
      </c>
    </row>
    <row r="31">
      <c r="A31" s="2" t="inlineStr">
        <is>
          <t>1923</t>
        </is>
      </c>
      <c r="B31" s="2" t="inlineStr">
        <is>
          <t>FEC Kissimmee Valley Line</t>
        </is>
      </c>
      <c r="C31" s="2" t="inlineStr">
        <is>
          <t>founded</t>
        </is>
      </c>
      <c r="D31" s="2" t="inlineStr">
        <is>
          <t>Belle Glade</t>
        </is>
      </c>
      <c r="E31" s="2" t="inlineStr">
        <is>
          <t>the lake shore extension reaches the muck settlement</t>
        </is>
      </c>
    </row>
    <row r="32">
      <c r="A32" s="2" t="inlineStr">
        <is>
          <t>1925</t>
        </is>
      </c>
      <c r="B32" s="2" t="inlineStr">
        <is>
          <t>Bror Dahlberg</t>
        </is>
      </c>
      <c r="C32" s="2" t="inlineStr">
        <is>
          <t>founded</t>
        </is>
      </c>
      <c r="D32" s="2" t="inlineStr">
        <is>
          <t>Southern Sugar Company</t>
        </is>
      </c>
      <c r="E32" s="2" t="inlineStr">
        <is>
          <t>acquires 130,000 acres in the upper Everglades, per the reference history</t>
        </is>
      </c>
    </row>
    <row r="33">
      <c r="A33" s="2" t="inlineStr">
        <is>
          <t>1925 to 1931</t>
        </is>
      </c>
      <c r="B33" s="2" t="inlineStr">
        <is>
          <t>Southern Sugar Company</t>
        </is>
      </c>
      <c r="C33" s="2" t="inlineStr">
        <is>
          <t>became</t>
        </is>
      </c>
      <c r="D33" s="2" t="inlineStr">
        <is>
          <t>U.S. Sugar Corporation</t>
        </is>
      </c>
      <c r="E33" s="2" t="inlineStr">
        <is>
          <t>the assets become U.S. Sugar</t>
        </is>
      </c>
    </row>
    <row r="34">
      <c r="A34" s="2" t="inlineStr">
        <is>
          <t>1925</t>
        </is>
      </c>
      <c r="B34" s="2" t="inlineStr">
        <is>
          <t>Latt Maxcy</t>
        </is>
      </c>
      <c r="C34" s="2" t="inlineStr">
        <is>
          <t>founded</t>
        </is>
      </c>
      <c r="D34" s="2" t="inlineStr">
        <is>
          <t>Latt Maxcy Corporation</t>
        </is>
      </c>
      <c r="E34" s="2" t="inlineStr">
        <is>
          <t>L. Maxcy Inc; the successor corporation is established 1 May 1963</t>
        </is>
      </c>
    </row>
    <row r="35">
      <c r="A35" s="2" t="inlineStr">
        <is>
          <t>1925 to present</t>
        </is>
      </c>
      <c r="B35" s="2" t="inlineStr">
        <is>
          <t>Latt Maxcy Corporation</t>
        </is>
      </c>
      <c r="C35" s="2" t="inlineStr">
        <is>
          <t>tied venture or seat</t>
        </is>
      </c>
      <c r="D35" s="2" t="inlineStr">
        <is>
          <t>Frostproof</t>
        </is>
      </c>
      <c r="E35" s="2" t="inlineStr">
        <is>
          <t>packinghouses, groves and the town bank</t>
        </is>
      </c>
    </row>
    <row r="36">
      <c r="A36" s="2" t="inlineStr">
        <is>
          <t>1926 to 1932</t>
        </is>
      </c>
      <c r="B36" s="2" t="inlineStr">
        <is>
          <t>Hurricanes of 1926 and 1928</t>
        </is>
      </c>
      <c r="C36" s="2" t="inlineStr">
        <is>
          <t>became</t>
        </is>
      </c>
      <c r="D36" s="2" t="inlineStr">
        <is>
          <t>Herbert Hoover Dike</t>
        </is>
      </c>
      <c r="E36" s="2" t="inlineStr">
        <is>
          <t>the deaths force the River and Harbor Act and the levees</t>
        </is>
      </c>
    </row>
    <row r="37">
      <c r="A37" s="2" t="inlineStr">
        <is>
          <t>1927</t>
        </is>
      </c>
      <c r="B37" s="2" t="inlineStr">
        <is>
          <t>Melvil Dewey</t>
        </is>
      </c>
      <c r="C37" s="2" t="inlineStr">
        <is>
          <t>founded</t>
        </is>
      </c>
      <c r="D37" s="2" t="inlineStr">
        <is>
          <t>Lake Placid</t>
        </is>
      </c>
      <c r="E37" s="2" t="inlineStr">
        <is>
          <t>proposes the renaming of Lake Stearns; the town is rechartered that June</t>
        </is>
      </c>
    </row>
    <row r="38">
      <c r="A38" s="2" t="inlineStr">
        <is>
          <t>1928 to present</t>
        </is>
      </c>
      <c r="B38" s="2" t="inlineStr">
        <is>
          <t>Peace River Packing Company</t>
        </is>
      </c>
      <c r="C38" s="2" t="inlineStr">
        <is>
          <t>tied venture or seat</t>
        </is>
      </c>
      <c r="D38" s="2" t="inlineStr">
        <is>
          <t>Fort Meade</t>
        </is>
      </c>
      <c r="E38" s="2" t="inlineStr">
        <is>
          <t>the town packinghouse</t>
        </is>
      </c>
    </row>
    <row r="39">
      <c r="A39" s="2" t="inlineStr">
        <is>
          <t>1928</t>
        </is>
      </c>
      <c r="B39" s="2" t="inlineStr">
        <is>
          <t>Parker Brothers Ranch</t>
        </is>
      </c>
      <c r="C39" s="2" t="inlineStr">
        <is>
          <t>founded</t>
        </is>
      </c>
      <c r="D39" s="2" t="inlineStr">
        <is>
          <t>Arcadia All-Florida Championship Rodeo</t>
        </is>
      </c>
      <c r="E39" s="2" t="inlineStr">
        <is>
          <t>the ranch family and their Browning managers create the event</t>
        </is>
      </c>
    </row>
    <row r="40">
      <c r="A40" s="2" t="inlineStr">
        <is>
          <t>1929 to present</t>
        </is>
      </c>
      <c r="B40" s="2" t="inlineStr">
        <is>
          <t>McArthur Farms</t>
        </is>
      </c>
      <c r="C40" s="2" t="inlineStr">
        <is>
          <t>tied venture or seat</t>
        </is>
      </c>
      <c r="D40" s="2" t="inlineStr">
        <is>
          <t>Okeechobee</t>
        </is>
      </c>
      <c r="E40" s="2" t="inlineStr">
        <is>
          <t>the historic dairy's farms in the county</t>
        </is>
      </c>
    </row>
    <row r="41">
      <c r="A41" s="2" t="inlineStr">
        <is>
          <t>1931</t>
        </is>
      </c>
      <c r="B41" s="2" t="inlineStr">
        <is>
          <t>Charles Stewart Mott</t>
        </is>
      </c>
      <c r="C41" s="2" t="inlineStr">
        <is>
          <t>founded</t>
        </is>
      </c>
      <c r="D41" s="2" t="inlineStr">
        <is>
          <t>U.S. Sugar Corporation</t>
        </is>
      </c>
      <c r="E41" s="2" t="inlineStr">
        <is>
          <t>buys the Southern Sugar assets out of receivership</t>
        </is>
      </c>
    </row>
    <row r="42">
      <c r="A42" s="2" t="inlineStr">
        <is>
          <t>1931 to present</t>
        </is>
      </c>
      <c r="B42" s="2" t="inlineStr">
        <is>
          <t>U.S. Sugar Corporation</t>
        </is>
      </c>
      <c r="C42" s="2" t="inlineStr">
        <is>
          <t>tied venture or seat</t>
        </is>
      </c>
      <c r="D42" s="2" t="inlineStr">
        <is>
          <t>Clewiston</t>
        </is>
      </c>
      <c r="E42" s="2" t="inlineStr">
        <is>
          <t>headquarters town of the company</t>
        </is>
      </c>
    </row>
    <row r="43">
      <c r="A43" s="2" t="inlineStr">
        <is>
          <t>1932</t>
        </is>
      </c>
      <c r="B43" s="2" t="inlineStr">
        <is>
          <t>Ruth Wedgworth</t>
        </is>
      </c>
      <c r="C43" s="2" t="inlineStr">
        <is>
          <t>founded</t>
        </is>
      </c>
      <c r="D43" s="2" t="inlineStr">
        <is>
          <t>Wedgworth's Inc and Wedgworth Farms</t>
        </is>
      </c>
      <c r="E43" s="2" t="inlineStr">
        <is>
          <t>co founder; leads the company from 1938</t>
        </is>
      </c>
    </row>
    <row r="44">
      <c r="A44" s="2" t="inlineStr">
        <is>
          <t>1932</t>
        </is>
      </c>
      <c r="B44" s="2" t="inlineStr">
        <is>
          <t>Herman Wedgworth</t>
        </is>
      </c>
      <c r="C44" s="2" t="inlineStr">
        <is>
          <t>founded</t>
        </is>
      </c>
      <c r="D44" s="2" t="inlineStr">
        <is>
          <t>Wedgworth's Inc and Wedgworth Farms</t>
        </is>
      </c>
      <c r="E44" s="2" t="inlineStr">
        <is>
          <t>founds the fertilizer house with Ruth</t>
        </is>
      </c>
    </row>
    <row r="45">
      <c r="A45" s="2" t="inlineStr">
        <is>
          <t>1932</t>
        </is>
      </c>
      <c r="B45" s="2" t="inlineStr">
        <is>
          <t>UF/IFAS Everglades Research and Education Center</t>
        </is>
      </c>
      <c r="C45" s="2" t="inlineStr">
        <is>
          <t>grew into</t>
        </is>
      </c>
      <c r="D45" s="2" t="inlineStr">
        <is>
          <t>Wedgworth's Inc and Wedgworth Farms</t>
        </is>
      </c>
      <c r="E45" s="2" t="inlineStr">
        <is>
          <t>its first plant pathologist leaves the station to found the firm</t>
        </is>
      </c>
    </row>
    <row r="46">
      <c r="A46" s="2" t="inlineStr">
        <is>
          <t>1933</t>
        </is>
      </c>
      <c r="B46" s="2" t="inlineStr">
        <is>
          <t>Ben Hill Griffin Jr</t>
        </is>
      </c>
      <c r="C46" s="2" t="inlineStr">
        <is>
          <t>founded</t>
        </is>
      </c>
      <c r="D46" s="2" t="inlineStr">
        <is>
          <t>Ben Hill Griffin Inc</t>
        </is>
      </c>
      <c r="E46" s="2" t="inlineStr">
        <is>
          <t>begins with the ten acre wedding gift grove</t>
        </is>
      </c>
    </row>
    <row r="47">
      <c r="A47" s="2" t="inlineStr">
        <is>
          <t>1933 to present</t>
        </is>
      </c>
      <c r="B47" s="2" t="inlineStr">
        <is>
          <t>Ben Hill Griffin Inc</t>
        </is>
      </c>
      <c r="C47" s="2" t="inlineStr">
        <is>
          <t>tied venture or seat</t>
        </is>
      </c>
      <c r="D47" s="2" t="inlineStr">
        <is>
          <t>Frostproof</t>
        </is>
      </c>
      <c r="E47" s="2" t="inlineStr">
        <is>
          <t>headquarters town</t>
        </is>
      </c>
    </row>
    <row r="48">
      <c r="A48" s="2" t="inlineStr">
        <is>
          <t>1937 to present</t>
        </is>
      </c>
      <c r="B48" s="2" t="inlineStr">
        <is>
          <t>Adams Ranch</t>
        </is>
      </c>
      <c r="C48" s="2" t="inlineStr">
        <is>
          <t>tied venture or seat</t>
        </is>
      </c>
      <c r="D48" s="2" t="inlineStr">
        <is>
          <t>Okeechobee</t>
        </is>
      </c>
      <c r="E48" s="2" t="inlineStr">
        <is>
          <t>ranch land reaches into the county</t>
        </is>
      </c>
    </row>
    <row r="49">
      <c r="A49" s="2" t="inlineStr">
        <is>
          <t>1940s to present</t>
        </is>
      </c>
      <c r="B49" s="2" t="inlineStr">
        <is>
          <t>Lykes Bros Inc</t>
        </is>
      </c>
      <c r="C49" s="2" t="inlineStr">
        <is>
          <t>tied venture or seat</t>
        </is>
      </c>
      <c r="D49" s="2" t="inlineStr">
        <is>
          <t>Lake Placid</t>
        </is>
      </c>
      <c r="E49" s="2" t="inlineStr">
        <is>
          <t>the family's first grove and its Highlands citrus base</t>
        </is>
      </c>
    </row>
    <row r="50">
      <c r="A50" s="2" t="inlineStr">
        <is>
          <t>1943</t>
        </is>
      </c>
      <c r="B50" s="2" t="inlineStr">
        <is>
          <t>Ruth Wedgworth</t>
        </is>
      </c>
      <c r="C50" s="2" t="inlineStr">
        <is>
          <t>founded</t>
        </is>
      </c>
      <c r="D50" s="2" t="inlineStr">
        <is>
          <t>Florida Fruit &amp; Vegetable Association</t>
        </is>
      </c>
      <c r="E50" s="2" t="inlineStr">
        <is>
          <t>founding member of the association</t>
        </is>
      </c>
    </row>
    <row r="51">
      <c r="A51" s="2" t="inlineStr">
        <is>
          <t>1946 to present</t>
        </is>
      </c>
      <c r="B51" s="2" t="inlineStr">
        <is>
          <t>Okeelanta Corporation</t>
        </is>
      </c>
      <c r="C51" s="2" t="inlineStr">
        <is>
          <t>tied venture or seat</t>
        </is>
      </c>
      <c r="D51" s="2" t="inlineStr">
        <is>
          <t>South Bay</t>
        </is>
      </c>
      <c r="E51" s="2" t="inlineStr">
        <is>
          <t>the mill complex is the town's dominant industry</t>
        </is>
      </c>
    </row>
    <row r="52">
      <c r="A52" s="2" t="inlineStr">
        <is>
          <t>1947</t>
        </is>
      </c>
      <c r="B52" s="2" t="inlineStr">
        <is>
          <t>Anthony Rossi</t>
        </is>
      </c>
      <c r="C52" s="2" t="inlineStr">
        <is>
          <t>founded</t>
        </is>
      </c>
      <c r="D52" s="2" t="inlineStr">
        <is>
          <t>Tropicana</t>
        </is>
      </c>
      <c r="E52" s="2" t="inlineStr">
        <is>
          <t>founder and inventor of the flash pasteurization process</t>
        </is>
      </c>
    </row>
    <row r="53">
      <c r="A53" s="2" t="inlineStr">
        <is>
          <t>1947</t>
        </is>
      </c>
      <c r="B53" s="2" t="inlineStr">
        <is>
          <t>Red Larson</t>
        </is>
      </c>
      <c r="C53" s="2" t="inlineStr">
        <is>
          <t>founded</t>
        </is>
      </c>
      <c r="D53" s="2" t="inlineStr">
        <is>
          <t>Larson Dairy</t>
        </is>
      </c>
      <c r="E53" s="2" t="inlineStr">
        <is>
          <t>founds the first dairy with his wife Reda</t>
        </is>
      </c>
    </row>
    <row r="54">
      <c r="A54" s="2" t="inlineStr">
        <is>
          <t>1948</t>
        </is>
      </c>
      <c r="B54" s="2" t="inlineStr">
        <is>
          <t>Latt Maxcy</t>
        </is>
      </c>
      <c r="C54" s="2" t="inlineStr">
        <is>
          <t>founded</t>
        </is>
      </c>
      <c r="D54" s="2" t="inlineStr">
        <is>
          <t>Florida Citrus Mutual</t>
        </is>
      </c>
      <c r="E54" s="2" t="inlineStr">
        <is>
          <t>founding president among the five founding fathers</t>
        </is>
      </c>
    </row>
    <row r="55">
      <c r="A55" s="2" t="inlineStr">
        <is>
          <t>1948 to present</t>
        </is>
      </c>
      <c r="B55" s="2" t="inlineStr">
        <is>
          <t>Okeechobee Livestock Market</t>
        </is>
      </c>
      <c r="C55" s="2" t="inlineStr">
        <is>
          <t>tied venture or seat</t>
        </is>
      </c>
      <c r="D55" s="2" t="inlineStr">
        <is>
          <t>Okeechobee</t>
        </is>
      </c>
      <c r="E55" s="2" t="inlineStr">
        <is>
          <t>the auction barn beside the railroad</t>
        </is>
      </c>
    </row>
    <row r="56">
      <c r="A56" s="2" t="inlineStr">
        <is>
          <t>1948 to present</t>
        </is>
      </c>
      <c r="B56" s="2" t="inlineStr">
        <is>
          <t>Florida Citrus Mutual</t>
        </is>
      </c>
      <c r="C56" s="2" t="inlineStr">
        <is>
          <t>tied venture or seat</t>
        </is>
      </c>
      <c r="D56" s="2" t="inlineStr">
        <is>
          <t>Florida Department of Citrus</t>
        </is>
      </c>
      <c r="E56" s="2" t="inlineStr">
        <is>
          <t>the grower body and the state marketing agency of the same industry</t>
        </is>
      </c>
    </row>
    <row r="57">
      <c r="A57" s="2" t="inlineStr">
        <is>
          <t>1950s</t>
        </is>
      </c>
      <c r="B57" s="2" t="inlineStr">
        <is>
          <t>George Wedgworth</t>
        </is>
      </c>
      <c r="C57" s="2" t="inlineStr">
        <is>
          <t>founded</t>
        </is>
      </c>
      <c r="D57" s="2" t="inlineStr">
        <is>
          <t>Florida Celery Exchange</t>
        </is>
      </c>
      <c r="E57" s="2" t="inlineStr">
        <is>
          <t>the celery marketers he organizes before the cooperative</t>
        </is>
      </c>
    </row>
    <row r="58">
      <c r="A58" s="2" t="inlineStr">
        <is>
          <t>1950s to 1960</t>
        </is>
      </c>
      <c r="B58" s="2" t="inlineStr">
        <is>
          <t>Florida Celery Exchange</t>
        </is>
      </c>
      <c r="C58" s="2" t="inlineStr">
        <is>
          <t>became</t>
        </is>
      </c>
      <c r="D58" s="2" t="inlineStr">
        <is>
          <t>Sugar Cane Growers Cooperative of Florida</t>
        </is>
      </c>
      <c r="E58" s="2" t="inlineStr">
        <is>
          <t>the same founder's earlier marketing organization</t>
        </is>
      </c>
    </row>
    <row r="59">
      <c r="A59" s="2" t="inlineStr">
        <is>
          <t>1950 to present</t>
        </is>
      </c>
      <c r="B59" s="2" t="inlineStr">
        <is>
          <t>Pioneer Growers Cooperative</t>
        </is>
      </c>
      <c r="C59" s="2" t="inlineStr">
        <is>
          <t>tied venture or seat</t>
        </is>
      </c>
      <c r="D59" s="2" t="inlineStr">
        <is>
          <t>Belle Glade</t>
        </is>
      </c>
      <c r="E59" s="2" t="inlineStr">
        <is>
          <t>the sweet corn cooperative's town</t>
        </is>
      </c>
    </row>
    <row r="60">
      <c r="A60" s="2" t="inlineStr">
        <is>
          <t>1950s to present</t>
        </is>
      </c>
      <c r="B60" s="2" t="inlineStr">
        <is>
          <t>Bates Sons &amp; Daughters</t>
        </is>
      </c>
      <c r="C60" s="2" t="inlineStr">
        <is>
          <t>tied venture or seat</t>
        </is>
      </c>
      <c r="D60" s="2" t="inlineStr">
        <is>
          <t>Lake Placid</t>
        </is>
      </c>
      <c r="E60" s="2" t="inlineStr">
        <is>
          <t>first generation caladium pioneers</t>
        </is>
      </c>
    </row>
    <row r="61">
      <c r="A61" s="2" t="inlineStr">
        <is>
          <t>1957</t>
        </is>
      </c>
      <c r="B61" s="2" t="inlineStr">
        <is>
          <t>Doyle E. Carlton Jr</t>
        </is>
      </c>
      <c r="C61" s="2" t="inlineStr">
        <is>
          <t>founded</t>
        </is>
      </c>
      <c r="D61" s="2" t="inlineStr">
        <is>
          <t>Roman III Ranches</t>
        </is>
      </c>
      <c r="E61" s="2" t="inlineStr">
        <is>
          <t>designs the Roman III brand, as reported</t>
        </is>
      </c>
    </row>
    <row r="62">
      <c r="A62" s="2" t="inlineStr">
        <is>
          <t>1957 to present</t>
        </is>
      </c>
      <c r="B62" s="2" t="inlineStr">
        <is>
          <t>Roman III Ranches</t>
        </is>
      </c>
      <c r="C62" s="2" t="inlineStr">
        <is>
          <t>tied venture or seat</t>
        </is>
      </c>
      <c r="D62" s="2" t="inlineStr">
        <is>
          <t>Wauchula</t>
        </is>
      </c>
      <c r="E62" s="2" t="inlineStr">
        <is>
          <t>the family seat</t>
        </is>
      </c>
    </row>
    <row r="63">
      <c r="A63" s="2" t="inlineStr">
        <is>
          <t>1960</t>
        </is>
      </c>
      <c r="B63" s="2" t="inlineStr">
        <is>
          <t>Alfonso Fanjul Sr</t>
        </is>
      </c>
      <c r="C63" s="2" t="inlineStr">
        <is>
          <t>founded</t>
        </is>
      </c>
      <c r="D63" s="2" t="inlineStr">
        <is>
          <t>Osceola Farms</t>
        </is>
      </c>
      <c r="E63" s="2" t="inlineStr">
        <is>
          <t>buys the 4,000 acre property for 640,000 dollars and installs the Louisiana mills</t>
        </is>
      </c>
    </row>
    <row r="64">
      <c r="A64" s="2" t="inlineStr">
        <is>
          <t>1960</t>
        </is>
      </c>
      <c r="B64" s="2" t="inlineStr">
        <is>
          <t>Alfonso Fanjul Sr</t>
        </is>
      </c>
      <c r="C64" s="2" t="inlineStr">
        <is>
          <t>founded</t>
        </is>
      </c>
      <c r="D64" s="2" t="inlineStr">
        <is>
          <t>Florida Crystals Corporation</t>
        </is>
      </c>
      <c r="E64" s="2" t="inlineStr">
        <is>
          <t>the family enterprise that grows into Florida Crystals</t>
        </is>
      </c>
    </row>
    <row r="65">
      <c r="A65" s="2" t="inlineStr">
        <is>
          <t>1960 to present</t>
        </is>
      </c>
      <c r="B65" s="2" t="inlineStr">
        <is>
          <t>Osceola Farms</t>
        </is>
      </c>
      <c r="C65" s="2" t="inlineStr">
        <is>
          <t>tied venture or seat</t>
        </is>
      </c>
      <c r="D65" s="2" t="inlineStr">
        <is>
          <t>Pahokee</t>
        </is>
      </c>
      <c r="E65" s="2" t="inlineStr">
        <is>
          <t>mainstay employer of the town</t>
        </is>
      </c>
    </row>
    <row r="66">
      <c r="A66" s="2" t="inlineStr">
        <is>
          <t>1960</t>
        </is>
      </c>
      <c r="B66" s="2" t="inlineStr">
        <is>
          <t>George Wedgworth</t>
        </is>
      </c>
      <c r="C66" s="2" t="inlineStr">
        <is>
          <t>founded</t>
        </is>
      </c>
      <c r="D66" s="2" t="inlineStr">
        <is>
          <t>Sugar Cane Growers Cooperative of Florida</t>
        </is>
      </c>
      <c r="E66" s="2" t="inlineStr">
        <is>
          <t>founding president and chief executive for over 50 years</t>
        </is>
      </c>
    </row>
    <row r="67">
      <c r="A67" s="2" t="inlineStr">
        <is>
          <t>1960 to present</t>
        </is>
      </c>
      <c r="B67" s="2" t="inlineStr">
        <is>
          <t>Sugar Cane Growers Cooperative of Florida</t>
        </is>
      </c>
      <c r="C67" s="2" t="inlineStr">
        <is>
          <t>tied venture or seat</t>
        </is>
      </c>
      <c r="D67" s="2" t="inlineStr">
        <is>
          <t>Belle Glade</t>
        </is>
      </c>
      <c r="E67" s="2" t="inlineStr">
        <is>
          <t>headquarters town of the cooperative</t>
        </is>
      </c>
    </row>
    <row r="68">
      <c r="A68" s="2" t="inlineStr">
        <is>
          <t>1960</t>
        </is>
      </c>
      <c r="B68" s="2" t="inlineStr">
        <is>
          <t>Atlantic Land and Improvement Company</t>
        </is>
      </c>
      <c r="C68" s="2" t="inlineStr">
        <is>
          <t>became</t>
        </is>
      </c>
      <c r="D68" s="2" t="inlineStr">
        <is>
          <t>Alico Inc</t>
        </is>
      </c>
      <c r="E68" s="2" t="inlineStr">
        <is>
          <t>the railroad land properties spun off become Alico Land Development Company</t>
        </is>
      </c>
    </row>
    <row r="69">
      <c r="A69" s="2" t="inlineStr">
        <is>
          <t>1960s to present</t>
        </is>
      </c>
      <c r="B69" s="2" t="inlineStr">
        <is>
          <t>A. Duda &amp; Sons</t>
        </is>
      </c>
      <c r="C69" s="2" t="inlineStr">
        <is>
          <t>tied venture or seat</t>
        </is>
      </c>
      <c r="D69" s="2" t="inlineStr">
        <is>
          <t>LaBelle</t>
        </is>
      </c>
      <c r="E69" s="2" t="inlineStr">
        <is>
          <t>citrus purchased at LaBelle in the 1960s</t>
        </is>
      </c>
    </row>
    <row r="70">
      <c r="A70" s="2" t="inlineStr">
        <is>
          <t>1960s to present</t>
        </is>
      </c>
      <c r="B70" s="2" t="inlineStr">
        <is>
          <t>Larson Dairy</t>
        </is>
      </c>
      <c r="C70" s="2" t="inlineStr">
        <is>
          <t>tied venture or seat</t>
        </is>
      </c>
      <c r="D70" s="2" t="inlineStr">
        <is>
          <t>Okeechobee</t>
        </is>
      </c>
      <c r="E70" s="2" t="inlineStr">
        <is>
          <t>the family moves its dairies to the county in the 1960s</t>
        </is>
      </c>
    </row>
    <row r="71">
      <c r="A71" s="2" t="inlineStr">
        <is>
          <t>1961 to 1977</t>
        </is>
      </c>
      <c r="B71" s="2" t="inlineStr">
        <is>
          <t>Glades County Sugar Growers Cooperative</t>
        </is>
      </c>
      <c r="C71" s="2" t="inlineStr">
        <is>
          <t>tied venture or seat</t>
        </is>
      </c>
      <c r="D71" s="2" t="inlineStr">
        <is>
          <t>Moore Haven</t>
        </is>
      </c>
      <c r="E71" s="2" t="inlineStr">
        <is>
          <t>the cooperative mill at the county seat, closed by Gulf and Western in 1977</t>
        </is>
      </c>
    </row>
    <row r="72">
      <c r="A72" s="2" t="inlineStr">
        <is>
          <t>1961 to present</t>
        </is>
      </c>
      <c r="B72" s="2" t="inlineStr">
        <is>
          <t>King Ranch</t>
        </is>
      </c>
      <c r="C72" s="2" t="inlineStr">
        <is>
          <t>grew into</t>
        </is>
      </c>
      <c r="D72" s="2" t="inlineStr">
        <is>
          <t>King Ranch Florida farming</t>
        </is>
      </c>
      <c r="E72" s="2" t="inlineStr">
        <is>
          <t>the EAA farm established with 42,000 acres</t>
        </is>
      </c>
    </row>
    <row r="73">
      <c r="A73" s="2" t="inlineStr">
        <is>
          <t>1962 to 2007</t>
        </is>
      </c>
      <c r="B73" s="2" t="inlineStr">
        <is>
          <t>Bryant Sugar House</t>
        </is>
      </c>
      <c r="C73" s="2" t="inlineStr">
        <is>
          <t>grew into</t>
        </is>
      </c>
      <c r="D73" s="2" t="inlineStr">
        <is>
          <t>Bryant</t>
        </is>
      </c>
      <c r="E73" s="2" t="inlineStr">
        <is>
          <t>the mill anchors the company community</t>
        </is>
      </c>
    </row>
    <row r="74">
      <c r="A74" s="2" t="inlineStr">
        <is>
          <t>1962 to 1999</t>
        </is>
      </c>
      <c r="B74" s="2" t="inlineStr">
        <is>
          <t>Talisman Sugar Corporation</t>
        </is>
      </c>
      <c r="C74" s="2" t="inlineStr">
        <is>
          <t>tied venture or seat</t>
        </is>
      </c>
      <c r="D74" s="2" t="inlineStr">
        <is>
          <t>South Bay</t>
        </is>
      </c>
      <c r="E74" s="2" t="inlineStr">
        <is>
          <t>the plantation and mill near South Bay</t>
        </is>
      </c>
    </row>
    <row r="75">
      <c r="A75" s="2" t="inlineStr">
        <is>
          <t>1964 to present</t>
        </is>
      </c>
      <c r="B75" s="2" t="inlineStr">
        <is>
          <t>Happiness Farms</t>
        </is>
      </c>
      <c r="C75" s="2" t="inlineStr">
        <is>
          <t>tied venture or seat</t>
        </is>
      </c>
      <c r="D75" s="2" t="inlineStr">
        <is>
          <t>Lake Placid</t>
        </is>
      </c>
      <c r="E75" s="2" t="inlineStr">
        <is>
          <t>the largest caladium grower in town, as reported</t>
        </is>
      </c>
    </row>
    <row r="76">
      <c r="A76" s="2" t="inlineStr">
        <is>
          <t>1969</t>
        </is>
      </c>
      <c r="B76" s="2" t="inlineStr">
        <is>
          <t>John L. Hundley</t>
        </is>
      </c>
      <c r="C76" s="2" t="inlineStr">
        <is>
          <t>founded</t>
        </is>
      </c>
      <c r="D76" s="2" t="inlineStr">
        <is>
          <t>Hundley Farms</t>
        </is>
      </c>
      <c r="E76" s="2" t="inlineStr">
        <is>
          <t>founds the farm with his wife Patsy on 400 leased acres</t>
        </is>
      </c>
    </row>
    <row r="77">
      <c r="A77" s="2" t="inlineStr">
        <is>
          <t>1973</t>
        </is>
      </c>
      <c r="B77" s="2" t="inlineStr">
        <is>
          <t>A. Duda &amp; Sons</t>
        </is>
      </c>
      <c r="C77" s="2" t="inlineStr">
        <is>
          <t>grew into</t>
        </is>
      </c>
      <c r="D77" s="2" t="inlineStr">
        <is>
          <t>Duda Sod</t>
        </is>
      </c>
      <c r="E77" s="2" t="inlineStr">
        <is>
          <t>the turfgrass division</t>
        </is>
      </c>
    </row>
    <row r="78">
      <c r="A78" s="2" t="inlineStr">
        <is>
          <t>1984 to present</t>
        </is>
      </c>
      <c r="B78" s="2" t="inlineStr">
        <is>
          <t>Florida Crystals Corporation</t>
        </is>
      </c>
      <c r="C78" s="2" t="inlineStr">
        <is>
          <t>grew into</t>
        </is>
      </c>
      <c r="D78" s="2" t="inlineStr">
        <is>
          <t>Okeelanta Corporation</t>
        </is>
      </c>
      <c r="E78" s="2" t="inlineStr">
        <is>
          <t>the Gulf and Western acquisition adds about 90,000 acres and the South Bay mill complex</t>
        </is>
      </c>
    </row>
    <row r="79">
      <c r="A79" s="2" t="inlineStr">
        <is>
          <t>1986 to present</t>
        </is>
      </c>
      <c r="B79" s="2" t="inlineStr">
        <is>
          <t>C&amp;B Farms</t>
        </is>
      </c>
      <c r="C79" s="2" t="inlineStr">
        <is>
          <t>tied venture or seat</t>
        </is>
      </c>
      <c r="D79" s="2" t="inlineStr">
        <is>
          <t>Clewiston</t>
        </is>
      </c>
      <c r="E79" s="2" t="inlineStr">
        <is>
          <t>specialty vegetables on the Hendry muck</t>
        </is>
      </c>
    </row>
    <row r="80">
      <c r="A80" s="2" t="inlineStr">
        <is>
          <t>1990s to 2000s</t>
        </is>
      </c>
      <c r="B80" s="2" t="inlineStr">
        <is>
          <t>Okeelanta Corporation</t>
        </is>
      </c>
      <c r="C80" s="2" t="inlineStr">
        <is>
          <t>tied venture or seat</t>
        </is>
      </c>
      <c r="D80" s="2" t="inlineStr">
        <is>
          <t>New Hope Sugar Company</t>
        </is>
      </c>
      <c r="E80" s="2" t="inlineStr">
        <is>
          <t>affiliated farming company named beside it in district litigation records</t>
        </is>
      </c>
    </row>
    <row r="81">
      <c r="A81" s="2" t="inlineStr">
        <is>
          <t>1990</t>
        </is>
      </c>
      <c r="B81" s="2" t="inlineStr">
        <is>
          <t>Dot Bates</t>
        </is>
      </c>
      <c r="C81" s="2" t="inlineStr">
        <is>
          <t>founded</t>
        </is>
      </c>
      <c r="D81" s="2" t="inlineStr">
        <is>
          <t>Lake Placid Caladium Festival</t>
        </is>
      </c>
      <c r="E81" s="2" t="inlineStr">
        <is>
          <t>co organizes the first festival</t>
        </is>
      </c>
    </row>
    <row r="82">
      <c r="A82" s="2" t="inlineStr">
        <is>
          <t>1990</t>
        </is>
      </c>
      <c r="B82" s="2" t="inlineStr">
        <is>
          <t>Carolyn Phypers</t>
        </is>
      </c>
      <c r="C82" s="2" t="inlineStr">
        <is>
          <t>founded</t>
        </is>
      </c>
      <c r="D82" s="2" t="inlineStr">
        <is>
          <t>Lake Placid Caladium Festival</t>
        </is>
      </c>
      <c r="E82" s="2" t="inlineStr">
        <is>
          <t>co organizes the first festival, held at the farm</t>
        </is>
      </c>
    </row>
    <row r="83">
      <c r="A83" s="2" t="inlineStr">
        <is>
          <t>1991 to present</t>
        </is>
      </c>
      <c r="B83" s="2" t="inlineStr">
        <is>
          <t>Peace River Citrus Products</t>
        </is>
      </c>
      <c r="C83" s="2" t="inlineStr">
        <is>
          <t>tied venture or seat</t>
        </is>
      </c>
      <c r="D83" s="2" t="inlineStr">
        <is>
          <t>Arcadia</t>
        </is>
      </c>
      <c r="E83" s="2" t="inlineStr">
        <is>
          <t>the Heartland's operating juice plant</t>
        </is>
      </c>
    </row>
    <row r="84">
      <c r="A84" s="2" t="inlineStr">
        <is>
          <t>1993 to 1998</t>
        </is>
      </c>
      <c r="B84" s="2" t="inlineStr">
        <is>
          <t>Coca-Cola and Minute Maid</t>
        </is>
      </c>
      <c r="C84" s="2" t="inlineStr">
        <is>
          <t>became</t>
        </is>
      </c>
      <c r="D84" s="2" t="inlineStr">
        <is>
          <t>Consolidated Citrus LP</t>
        </is>
      </c>
      <c r="E84" s="2" t="inlineStr">
        <is>
          <t>the managed groves fold into the new partnership; the reference record dates the grove sale to 1997</t>
        </is>
      </c>
    </row>
    <row r="85">
      <c r="A85" s="2" t="inlineStr">
        <is>
          <t>1994</t>
        </is>
      </c>
      <c r="B85" s="2" t="inlineStr">
        <is>
          <t>ACL Haines City Branch</t>
        </is>
      </c>
      <c r="C85" s="2" t="inlineStr">
        <is>
          <t>land or role moved to</t>
        </is>
      </c>
      <c r="D85" s="2" t="inlineStr">
        <is>
          <t>South Central Florida Express</t>
        </is>
      </c>
      <c r="E85" s="2" t="inlineStr">
        <is>
          <t>U.S. Sugar buys the surviving Sebring to Lake Harbor segment</t>
        </is>
      </c>
    </row>
    <row r="86">
      <c r="A86" s="2" t="inlineStr">
        <is>
          <t>1994 to present</t>
        </is>
      </c>
      <c r="B86" s="2" t="inlineStr">
        <is>
          <t>U.S. Sugar Corporation</t>
        </is>
      </c>
      <c r="C86" s="2" t="inlineStr">
        <is>
          <t>grew into</t>
        </is>
      </c>
      <c r="D86" s="2" t="inlineStr">
        <is>
          <t>Southern Gardens Citrus</t>
        </is>
      </c>
      <c r="E86" s="2" t="inlineStr">
        <is>
          <t>the citrus subsidiary in Hendry County</t>
        </is>
      </c>
    </row>
    <row r="87">
      <c r="A87" s="2" t="inlineStr">
        <is>
          <t>1994 to present</t>
        </is>
      </c>
      <c r="B87" s="2" t="inlineStr">
        <is>
          <t>U.S. Sugar Corporation</t>
        </is>
      </c>
      <c r="C87" s="2" t="inlineStr">
        <is>
          <t>grew into</t>
        </is>
      </c>
      <c r="D87" s="2" t="inlineStr">
        <is>
          <t>South Central Florida Express</t>
        </is>
      </c>
      <c r="E87" s="2" t="inlineStr">
        <is>
          <t>the shortline railroad subsidiary</t>
        </is>
      </c>
    </row>
    <row r="88">
      <c r="A88" s="2" t="inlineStr">
        <is>
          <t>1995 to present</t>
        </is>
      </c>
      <c r="B88" s="2" t="inlineStr">
        <is>
          <t>The Mosaic Company</t>
        </is>
      </c>
      <c r="C88" s="2" t="inlineStr">
        <is>
          <t>grew into</t>
        </is>
      </c>
      <c r="D88" s="2" t="inlineStr">
        <is>
          <t>South Ft. Meade Land Management</t>
        </is>
      </c>
      <c r="E88" s="2" t="inlineStr">
        <is>
          <t>the land subsidiary whose officers are Mosaic executives</t>
        </is>
      </c>
    </row>
    <row r="89">
      <c r="A89" s="2" t="inlineStr">
        <is>
          <t>1996</t>
        </is>
      </c>
      <c r="B89" s="2" t="inlineStr">
        <is>
          <t>Coca-Cola and Minute Maid</t>
        </is>
      </c>
      <c r="C89" s="2" t="inlineStr">
        <is>
          <t>land or role moved to</t>
        </is>
      </c>
      <c r="D89" s="2" t="inlineStr">
        <is>
          <t>Cutrale Citrus Juices USA</t>
        </is>
      </c>
      <c r="E89" s="2" t="inlineStr">
        <is>
          <t>the Plymouth, Auburndale and Leesburg juice plants pass to Cutrale hands</t>
        </is>
      </c>
    </row>
    <row r="90">
      <c r="A90" s="2" t="inlineStr">
        <is>
          <t>1996 to present</t>
        </is>
      </c>
      <c r="B90" s="2" t="inlineStr">
        <is>
          <t>TKM Bengard Farms</t>
        </is>
      </c>
      <c r="C90" s="2" t="inlineStr">
        <is>
          <t>tied venture or seat</t>
        </is>
      </c>
      <c r="D90" s="2" t="inlineStr">
        <is>
          <t>Belle Glade</t>
        </is>
      </c>
      <c r="E90" s="2" t="inlineStr">
        <is>
          <t>the lettuce operation and its Cypress Cooling plant</t>
        </is>
      </c>
    </row>
    <row r="91">
      <c r="A91" s="2" t="inlineStr">
        <is>
          <t>1997 to 1999</t>
        </is>
      </c>
      <c r="B91" s="2" t="inlineStr">
        <is>
          <t>Talisman Sugar Corporation</t>
        </is>
      </c>
      <c r="C91" s="2" t="inlineStr">
        <is>
          <t>land or role moved to</t>
        </is>
      </c>
      <c r="D91" s="2" t="inlineStr">
        <is>
          <t>South Florida Water Management District</t>
        </is>
      </c>
      <c r="E91" s="2" t="inlineStr">
        <is>
          <t>50,960 acres sold to federal and state buyers for 133.5 million dollars for Everglades restoration</t>
        </is>
      </c>
    </row>
    <row r="92">
      <c r="A92" s="2" t="inlineStr">
        <is>
          <t>1998 to present</t>
        </is>
      </c>
      <c r="B92" s="2" t="inlineStr">
        <is>
          <t>Florida Crystals Corporation</t>
        </is>
      </c>
      <c r="C92" s="2" t="inlineStr">
        <is>
          <t>founded</t>
        </is>
      </c>
      <c r="D92" s="2" t="inlineStr">
        <is>
          <t>ASR Group</t>
        </is>
      </c>
      <c r="E92" s="2" t="inlineStr">
        <is>
          <t>creates American Sugar Refining beginning with the Yonkers refinery</t>
        </is>
      </c>
    </row>
    <row r="93">
      <c r="A93" s="2" t="inlineStr">
        <is>
          <t>to 1998</t>
        </is>
      </c>
      <c r="B93" s="2" t="inlineStr">
        <is>
          <t>Florida Power &amp; Light</t>
        </is>
      </c>
      <c r="C93" s="2" t="inlineStr">
        <is>
          <t>grew into</t>
        </is>
      </c>
      <c r="D93" s="2" t="inlineStr">
        <is>
          <t>Turner Foods</t>
        </is>
      </c>
      <c r="E93" s="2" t="inlineStr">
        <is>
          <t>the utility's citrus subsidiary</t>
        </is>
      </c>
    </row>
    <row r="94">
      <c r="A94" s="2" t="inlineStr">
        <is>
          <t>1998</t>
        </is>
      </c>
      <c r="B94" s="2" t="inlineStr">
        <is>
          <t>Turner Foods</t>
        </is>
      </c>
      <c r="C94" s="2" t="inlineStr">
        <is>
          <t>land or role moved to</t>
        </is>
      </c>
      <c r="D94" s="2" t="inlineStr">
        <is>
          <t>Consolidated Citrus LP</t>
        </is>
      </c>
      <c r="E94" s="2" t="inlineStr">
        <is>
          <t>the groves are acquired at the partnership's formation</t>
        </is>
      </c>
    </row>
    <row r="95">
      <c r="A95" s="2" t="inlineStr">
        <is>
          <t>1998</t>
        </is>
      </c>
      <c r="B95" s="2" t="inlineStr">
        <is>
          <t>King Ranch</t>
        </is>
      </c>
      <c r="C95" s="2" t="inlineStr">
        <is>
          <t>founded</t>
        </is>
      </c>
      <c r="D95" s="2" t="inlineStr">
        <is>
          <t>Consolidated Citrus LP</t>
        </is>
      </c>
      <c r="E95" s="2" t="inlineStr">
        <is>
          <t>merges Running W with Collier Enterprises interests</t>
        </is>
      </c>
    </row>
    <row r="96">
      <c r="A96" s="2" t="inlineStr">
        <is>
          <t>by 2000</t>
        </is>
      </c>
      <c r="B96" s="2" t="inlineStr">
        <is>
          <t>Punta Rassa cattle trade</t>
        </is>
      </c>
      <c r="C96" s="2" t="inlineStr">
        <is>
          <t>grew into</t>
        </is>
      </c>
      <c r="D96" s="2" t="inlineStr">
        <is>
          <t>Florida Cracker Trail ride</t>
        </is>
      </c>
      <c r="E96" s="2" t="inlineStr">
        <is>
          <t>the modern ride reenacts the drive corridor; the trail wins Community Millennium Trail designation on 20 November 2000</t>
        </is>
      </c>
    </row>
    <row r="97">
      <c r="A97" s="2" t="inlineStr">
        <is>
          <t>2000 to present</t>
        </is>
      </c>
      <c r="B97" s="2" t="inlineStr">
        <is>
          <t>Classic Caladiums</t>
        </is>
      </c>
      <c r="C97" s="2" t="inlineStr">
        <is>
          <t>tied venture or seat</t>
        </is>
      </c>
      <c r="D97" s="2" t="inlineStr">
        <is>
          <t>Avon Park</t>
        </is>
      </c>
      <c r="E97" s="2" t="inlineStr">
        <is>
          <t>the tissue culture producer's seat</t>
        </is>
      </c>
    </row>
    <row r="98">
      <c r="A98" s="2" t="inlineStr">
        <is>
          <t>2005 to present</t>
        </is>
      </c>
      <c r="B98" s="2" t="inlineStr">
        <is>
          <t>Okeelanta Corporation</t>
        </is>
      </c>
      <c r="C98" s="2" t="inlineStr">
        <is>
          <t>tied venture or seat</t>
        </is>
      </c>
      <c r="D98" s="2" t="inlineStr">
        <is>
          <t>New Hope Power</t>
        </is>
      </c>
      <c r="E98" s="2" t="inlineStr">
        <is>
          <t>the cogeneration plant burns the mill's cane fiber</t>
        </is>
      </c>
    </row>
    <row r="99">
      <c r="A99" s="2" t="inlineStr">
        <is>
          <t>2005</t>
        </is>
      </c>
      <c r="B99" s="2" t="inlineStr">
        <is>
          <t>Atlantic Sugar Association</t>
        </is>
      </c>
      <c r="C99" s="2" t="inlineStr">
        <is>
          <t>land or role moved to</t>
        </is>
      </c>
      <c r="D99" s="2" t="inlineStr">
        <is>
          <t>Florida Crystals Corporation</t>
        </is>
      </c>
      <c r="E99" s="2" t="inlineStr">
        <is>
          <t>the cane of its 17 growers moves to the Okeelanta and Osceola mills after the closure</t>
        </is>
      </c>
    </row>
    <row r="100">
      <c r="A100" s="2" t="inlineStr">
        <is>
          <t>2005 to 2025</t>
        </is>
      </c>
      <c r="B100" s="2" t="inlineStr">
        <is>
          <t>Citrus greening reaches Florida</t>
        </is>
      </c>
      <c r="C100" s="2" t="inlineStr">
        <is>
          <t>became</t>
        </is>
      </c>
      <c r="D100" s="2" t="inlineStr">
        <is>
          <t>Alico citrus wind down</t>
        </is>
      </c>
      <c r="E100" s="2" t="inlineStr">
        <is>
          <t>greening is the stated core reason, with the hurricanes</t>
        </is>
      </c>
    </row>
    <row r="101">
      <c r="A101" s="2" t="inlineStr">
        <is>
          <t>2007</t>
        </is>
      </c>
      <c r="B101" s="2" t="inlineStr">
        <is>
          <t>Bryant Sugar House</t>
        </is>
      </c>
      <c r="C101" s="2" t="inlineStr">
        <is>
          <t>land or role moved to</t>
        </is>
      </c>
      <c r="D101" s="2" t="inlineStr">
        <is>
          <t>Clewiston mill and refinery</t>
        </is>
      </c>
      <c r="E101" s="2" t="inlineStr">
        <is>
          <t>processing consolidates at Clewiston after the closure</t>
        </is>
      </c>
    </row>
    <row r="102">
      <c r="A102" s="2" t="inlineStr">
        <is>
          <t>2008 to 2010</t>
        </is>
      </c>
      <c r="B102" s="2" t="inlineStr">
        <is>
          <t>U.S. Sugar Corporation</t>
        </is>
      </c>
      <c r="C102" s="2" t="inlineStr">
        <is>
          <t>land or role moved to</t>
        </is>
      </c>
      <c r="D102" s="2" t="inlineStr">
        <is>
          <t>South Florida Water Management District</t>
        </is>
      </c>
      <c r="E102" s="2" t="inlineStr">
        <is>
          <t>26,800 acres sold for 194 million dollars, closed October 2010: about 17,900 citrus acres in Hendry County and 8,900 cane acres in Palm Beach County, the remnant of the 187,000 acre River of Grass deal announced June 2008</t>
        </is>
      </c>
    </row>
    <row r="103">
      <c r="A103" s="2" t="inlineStr">
        <is>
          <t>2009</t>
        </is>
      </c>
      <c r="B103" s="2" t="inlineStr">
        <is>
          <t>Florida Power &amp; Light</t>
        </is>
      </c>
      <c r="C103" s="2" t="inlineStr">
        <is>
          <t>founded</t>
        </is>
      </c>
      <c r="D103" s="2" t="inlineStr">
        <is>
          <t>DeSoto Next Generation Solar Energy Center</t>
        </is>
      </c>
      <c r="E103" s="2" t="inlineStr">
        <is>
          <t>the 25 megawatt pilot on 361 acres at Arcadia, dedicated 27 October 2009</t>
        </is>
      </c>
    </row>
    <row r="104">
      <c r="A104" s="2" t="inlineStr">
        <is>
          <t>2009 to 2016</t>
        </is>
      </c>
      <c r="B104" s="2" t="inlineStr">
        <is>
          <t>DeSoto Next Generation Solar Energy Center</t>
        </is>
      </c>
      <c r="C104" s="2" t="inlineStr">
        <is>
          <t>became</t>
        </is>
      </c>
      <c r="D104" s="2" t="inlineStr">
        <is>
          <t>Citrus Solar Energy Center</t>
        </is>
      </c>
      <c r="E104" s="2" t="inlineStr">
        <is>
          <t>the pilot precedes the county's 74.5 megawatt fleet</t>
        </is>
      </c>
    </row>
    <row r="105">
      <c r="A105" s="2" t="inlineStr">
        <is>
          <t>2010 to present</t>
        </is>
      </c>
      <c r="B105" s="2" t="inlineStr">
        <is>
          <t>U.S. Sugar Corporation</t>
        </is>
      </c>
      <c r="C105" s="2" t="inlineStr">
        <is>
          <t>became</t>
        </is>
      </c>
      <c r="D105" s="2" t="inlineStr">
        <is>
          <t>EAA Reservoir</t>
        </is>
      </c>
      <c r="E105" s="2" t="inlineStr">
        <is>
          <t>the A-2 parcel comes into public ownership through the 2010 purchase</t>
        </is>
      </c>
    </row>
    <row r="106">
      <c r="A106" s="2" t="inlineStr">
        <is>
          <t>2010s to present</t>
        </is>
      </c>
      <c r="B106" s="2" t="inlineStr">
        <is>
          <t>Florida Heartland Economic Region of Opportunity</t>
        </is>
      </c>
      <c r="C106" s="2" t="inlineStr">
        <is>
          <t>tied venture or seat</t>
        </is>
      </c>
      <c r="D106" s="2" t="inlineStr">
        <is>
          <t>Okeechobee</t>
        </is>
      </c>
      <c r="E106" s="2" t="inlineStr">
        <is>
          <t>headquarters city of the regional organization</t>
        </is>
      </c>
    </row>
    <row r="107">
      <c r="A107" s="2" t="inlineStr">
        <is>
          <t>2011 to present</t>
        </is>
      </c>
      <c r="B107" s="2" t="inlineStr">
        <is>
          <t>The Mosaic Company</t>
        </is>
      </c>
      <c r="C107" s="2" t="inlineStr">
        <is>
          <t>founded</t>
        </is>
      </c>
      <c r="D107" s="2" t="inlineStr">
        <is>
          <t>Ona mine project</t>
        </is>
      </c>
      <c r="E107" s="2" t="inlineStr">
        <is>
          <t>permitting from 2011; the final federal permit is announced 3 January 2019</t>
        </is>
      </c>
    </row>
    <row r="108">
      <c r="A108" s="2" t="inlineStr">
        <is>
          <t>2014 to present</t>
        </is>
      </c>
      <c r="B108" s="2" t="inlineStr">
        <is>
          <t>Peace River Mitigation Bank</t>
        </is>
      </c>
      <c r="C108" s="2" t="inlineStr">
        <is>
          <t>tied venture or seat</t>
        </is>
      </c>
      <c r="D108" s="2" t="inlineStr">
        <is>
          <t>Boran Ranch Mitigation Bank</t>
        </is>
      </c>
      <c r="E108" s="2" t="inlineStr">
        <is>
          <t>the same sponsor's banks in the same subbasin credit market</t>
        </is>
      </c>
    </row>
    <row r="109">
      <c r="A109" s="2" t="inlineStr">
        <is>
          <t>2016</t>
        </is>
      </c>
      <c r="B109" s="2" t="inlineStr">
        <is>
          <t>Florida Power &amp; Light</t>
        </is>
      </c>
      <c r="C109" s="2" t="inlineStr">
        <is>
          <t>founded</t>
        </is>
      </c>
      <c r="D109" s="2" t="inlineStr">
        <is>
          <t>Citrus Solar Energy Center</t>
        </is>
      </c>
      <c r="E109" s="2" t="inlineStr">
        <is>
          <t>in service December 2016</t>
        </is>
      </c>
    </row>
    <row r="110">
      <c r="A110" s="2" t="inlineStr">
        <is>
          <t>2018 to 2029</t>
        </is>
      </c>
      <c r="B110" s="2" t="inlineStr">
        <is>
          <t>EAA Reservoir</t>
        </is>
      </c>
      <c r="C110" s="2" t="inlineStr">
        <is>
          <t>tied venture or seat</t>
        </is>
      </c>
      <c r="D110" s="2" t="inlineStr">
        <is>
          <t>Everglades Agricultural Area</t>
        </is>
      </c>
      <c r="E110" s="2" t="inlineStr">
        <is>
          <t>roughly 17,000 acres of the sugar district become water infrastructure</t>
        </is>
      </c>
    </row>
    <row r="111">
      <c r="A111" s="2" t="inlineStr">
        <is>
          <t>2018 to present</t>
        </is>
      </c>
      <c r="B111" s="2" t="inlineStr">
        <is>
          <t>The Mosaic Company</t>
        </is>
      </c>
      <c r="C111" s="2" t="inlineStr">
        <is>
          <t>founded</t>
        </is>
      </c>
      <c r="D111" s="2" t="inlineStr">
        <is>
          <t>DeSoto mine proposal</t>
        </is>
      </c>
      <c r="E111" s="2" t="inlineStr">
        <is>
          <t>the rezoning is rejected in 2018 and the plans are delayed</t>
        </is>
      </c>
    </row>
    <row r="112">
      <c r="A112" s="2" t="inlineStr">
        <is>
          <t>2018</t>
        </is>
      </c>
      <c r="B112" s="2" t="inlineStr">
        <is>
          <t>Florida Power &amp; Light</t>
        </is>
      </c>
      <c r="C112" s="2" t="inlineStr">
        <is>
          <t>founded</t>
        </is>
      </c>
      <c r="D112" s="2" t="inlineStr">
        <is>
          <t>Wildflower Solar Energy Center</t>
        </is>
      </c>
      <c r="E112" s="2" t="inlineStr">
        <is>
          <t>in service January 2018</t>
        </is>
      </c>
    </row>
    <row r="113">
      <c r="A113" s="2" t="inlineStr">
        <is>
          <t>2018</t>
        </is>
      </c>
      <c r="B113" s="2" t="inlineStr">
        <is>
          <t>Florida Power &amp; Light</t>
        </is>
      </c>
      <c r="C113" s="2" t="inlineStr">
        <is>
          <t>founded</t>
        </is>
      </c>
      <c r="D113" s="2" t="inlineStr">
        <is>
          <t>Hammock Solar Energy Center</t>
        </is>
      </c>
      <c r="E113" s="2" t="inlineStr">
        <is>
          <t>in service March 2018</t>
        </is>
      </c>
    </row>
    <row r="114">
      <c r="A114" s="2" t="inlineStr">
        <is>
          <t>2019</t>
        </is>
      </c>
      <c r="B114" s="2" t="inlineStr">
        <is>
          <t>Ben Hill Griffin Jr</t>
        </is>
      </c>
      <c r="C114" s="2" t="inlineStr">
        <is>
          <t>land or role moved to</t>
        </is>
      </c>
      <c r="D114" s="2" t="inlineStr">
        <is>
          <t>Blue Head Ranch</t>
        </is>
      </c>
      <c r="E114" s="2" t="inlineStr">
        <is>
          <t>his estate's 66,128 acres pass to new ownership in a closing through SPP Land</t>
        </is>
      </c>
    </row>
    <row r="115">
      <c r="A115" s="2" t="inlineStr">
        <is>
          <t>2019</t>
        </is>
      </c>
      <c r="B115" s="2" t="inlineStr">
        <is>
          <t>Florida Power &amp; Light</t>
        </is>
      </c>
      <c r="C115" s="2" t="inlineStr">
        <is>
          <t>founded</t>
        </is>
      </c>
      <c r="D115" s="2" t="inlineStr">
        <is>
          <t>Okeechobee Clean Energy Center</t>
        </is>
      </c>
      <c r="E115" s="2" t="inlineStr">
        <is>
          <t>the 1,720 megawatt combined cycle plant, in service March 2019</t>
        </is>
      </c>
    </row>
    <row r="116">
      <c r="A116" s="2" t="inlineStr">
        <is>
          <t>documented 2020s</t>
        </is>
      </c>
      <c r="B116" s="2" t="inlineStr">
        <is>
          <t>Ben Hill Griffin Inc</t>
        </is>
      </c>
      <c r="C116" s="2" t="inlineStr">
        <is>
          <t>grew into</t>
        </is>
      </c>
      <c r="D116" s="2" t="inlineStr">
        <is>
          <t>Griffin Fertilizer</t>
        </is>
      </c>
      <c r="E116" s="2" t="inlineStr">
        <is>
          <t>the fertilizer subsidiary</t>
        </is>
      </c>
    </row>
    <row r="117">
      <c r="A117" s="2" t="inlineStr">
        <is>
          <t>2020</t>
        </is>
      </c>
      <c r="B117" s="2" t="inlineStr">
        <is>
          <t>Florida Power &amp; Light</t>
        </is>
      </c>
      <c r="C117" s="2" t="inlineStr">
        <is>
          <t>founded</t>
        </is>
      </c>
      <c r="D117" s="2" t="inlineStr">
        <is>
          <t>Cattle Ranch Solar Energy Center</t>
        </is>
      </c>
      <c r="E117" s="2" t="inlineStr">
        <is>
          <t>in service March 2020</t>
        </is>
      </c>
    </row>
    <row r="118">
      <c r="A118" s="2" t="inlineStr">
        <is>
          <t>2020</t>
        </is>
      </c>
      <c r="B118" s="2" t="inlineStr">
        <is>
          <t>Florida Power &amp; Light</t>
        </is>
      </c>
      <c r="C118" s="2" t="inlineStr">
        <is>
          <t>founded</t>
        </is>
      </c>
      <c r="D118" s="2" t="inlineStr">
        <is>
          <t>Okeechobee Solar Energy Center</t>
        </is>
      </c>
      <c r="E118" s="2" t="inlineStr">
        <is>
          <t>in service May 2020</t>
        </is>
      </c>
    </row>
    <row r="119">
      <c r="A119" s="2" t="inlineStr">
        <is>
          <t>2020</t>
        </is>
      </c>
      <c r="B119" s="2" t="inlineStr">
        <is>
          <t>Florida Power &amp; Light</t>
        </is>
      </c>
      <c r="C119" s="2" t="inlineStr">
        <is>
          <t>founded</t>
        </is>
      </c>
      <c r="D119" s="2" t="inlineStr">
        <is>
          <t>Lakeside Solar Energy Center</t>
        </is>
      </c>
      <c r="E119" s="2" t="inlineStr">
        <is>
          <t>in service December 2020</t>
        </is>
      </c>
    </row>
    <row r="120">
      <c r="A120" s="2" t="inlineStr">
        <is>
          <t>2020</t>
        </is>
      </c>
      <c r="B120" s="2" t="inlineStr">
        <is>
          <t>Florida Power &amp; Light</t>
        </is>
      </c>
      <c r="C120" s="2" t="inlineStr">
        <is>
          <t>founded</t>
        </is>
      </c>
      <c r="D120" s="2" t="inlineStr">
        <is>
          <t>Blue Heron Solar Energy Center</t>
        </is>
      </c>
      <c r="E120" s="2" t="inlineStr">
        <is>
          <t>in service March 2020</t>
        </is>
      </c>
    </row>
    <row r="121">
      <c r="A121" s="2" t="inlineStr">
        <is>
          <t>2021</t>
        </is>
      </c>
      <c r="B121" s="2" t="inlineStr">
        <is>
          <t>Florida Power &amp; Light</t>
        </is>
      </c>
      <c r="C121" s="2" t="inlineStr">
        <is>
          <t>founded</t>
        </is>
      </c>
      <c r="D121" s="2" t="inlineStr">
        <is>
          <t>Rodeo Solar Energy Center</t>
        </is>
      </c>
      <c r="E121" s="2" t="inlineStr">
        <is>
          <t>in service May 2021</t>
        </is>
      </c>
    </row>
    <row r="122">
      <c r="A122" s="2" t="inlineStr">
        <is>
          <t>2021</t>
        </is>
      </c>
      <c r="B122" s="2" t="inlineStr">
        <is>
          <t>Florida Power &amp; Light</t>
        </is>
      </c>
      <c r="C122" s="2" t="inlineStr">
        <is>
          <t>founded</t>
        </is>
      </c>
      <c r="D122" s="2" t="inlineStr">
        <is>
          <t>Fort Drum Solar Energy Center</t>
        </is>
      </c>
      <c r="E122" s="2" t="inlineStr">
        <is>
          <t>in service August 2021</t>
        </is>
      </c>
    </row>
    <row r="123">
      <c r="A123" s="2" t="inlineStr">
        <is>
          <t>2022 to present</t>
        </is>
      </c>
      <c r="B123" s="2" t="inlineStr">
        <is>
          <t>U.S. Sugar Corporation</t>
        </is>
      </c>
      <c r="C123" s="2" t="inlineStr">
        <is>
          <t>grew into</t>
        </is>
      </c>
      <c r="D123" s="2" t="inlineStr">
        <is>
          <t>Imperial Sugar Company</t>
        </is>
      </c>
      <c r="E123" s="2" t="inlineStr">
        <is>
          <t>the 315 million dollar purchase completed 30 November 2022 after the failed federal challenge</t>
        </is>
      </c>
    </row>
    <row r="124">
      <c r="A124" s="2" t="inlineStr">
        <is>
          <t>2022</t>
        </is>
      </c>
      <c r="B124" s="2" t="inlineStr">
        <is>
          <t>Florida Power &amp; Light</t>
        </is>
      </c>
      <c r="C124" s="2" t="inlineStr">
        <is>
          <t>founded</t>
        </is>
      </c>
      <c r="D124" s="2" t="inlineStr">
        <is>
          <t>Ghost Orchid Solar Energy Center</t>
        </is>
      </c>
      <c r="E124" s="2" t="inlineStr">
        <is>
          <t>in service January 2022</t>
        </is>
      </c>
    </row>
    <row r="125">
      <c r="A125" s="2" t="inlineStr">
        <is>
          <t>2022</t>
        </is>
      </c>
      <c r="B125" s="2" t="inlineStr">
        <is>
          <t>Florida Power &amp; Light</t>
        </is>
      </c>
      <c r="C125" s="2" t="inlineStr">
        <is>
          <t>founded</t>
        </is>
      </c>
      <c r="D125" s="2" t="inlineStr">
        <is>
          <t>Sawgrass Solar Energy Center</t>
        </is>
      </c>
      <c r="E125" s="2" t="inlineStr">
        <is>
          <t>in service January 2022 on a 605 acre property</t>
        </is>
      </c>
    </row>
    <row r="126">
      <c r="A126" s="2" t="inlineStr">
        <is>
          <t>2023</t>
        </is>
      </c>
      <c r="B126" s="2" t="inlineStr">
        <is>
          <t>Florida Power &amp; Light</t>
        </is>
      </c>
      <c r="C126" s="2" t="inlineStr">
        <is>
          <t>founded</t>
        </is>
      </c>
      <c r="D126" s="2" t="inlineStr">
        <is>
          <t>Cavendish Solar Energy Center</t>
        </is>
      </c>
      <c r="E126" s="2" t="inlineStr">
        <is>
          <t>in service January 2023</t>
        </is>
      </c>
    </row>
    <row r="127">
      <c r="A127" s="2" t="inlineStr">
        <is>
          <t>2024</t>
        </is>
      </c>
      <c r="B127" s="2" t="inlineStr">
        <is>
          <t>Florida Power &amp; Light</t>
        </is>
      </c>
      <c r="C127" s="2" t="inlineStr">
        <is>
          <t>founded</t>
        </is>
      </c>
      <c r="D127" s="2" t="inlineStr">
        <is>
          <t>Prairie Creek Solar Energy Center</t>
        </is>
      </c>
      <c r="E127" s="2" t="inlineStr">
        <is>
          <t>in service January 2024</t>
        </is>
      </c>
    </row>
    <row r="128">
      <c r="A128" s="2" t="inlineStr">
        <is>
          <t>2024</t>
        </is>
      </c>
      <c r="B128" s="2" t="inlineStr">
        <is>
          <t>Florida Power &amp; Light</t>
        </is>
      </c>
      <c r="C128" s="2" t="inlineStr">
        <is>
          <t>founded</t>
        </is>
      </c>
      <c r="D128" s="2" t="inlineStr">
        <is>
          <t>Hawthorne Creek Solar Energy Center</t>
        </is>
      </c>
      <c r="E128" s="2" t="inlineStr">
        <is>
          <t>in service March 2024</t>
        </is>
      </c>
    </row>
    <row r="129">
      <c r="A129" s="2" t="inlineStr">
        <is>
          <t>2024</t>
        </is>
      </c>
      <c r="B129" s="2" t="inlineStr">
        <is>
          <t>Florida Power &amp; Light</t>
        </is>
      </c>
      <c r="C129" s="2" t="inlineStr">
        <is>
          <t>founded</t>
        </is>
      </c>
      <c r="D129" s="2" t="inlineStr">
        <is>
          <t>Honeybell Solar Energy Center</t>
        </is>
      </c>
      <c r="E129" s="2" t="inlineStr">
        <is>
          <t>in service November 2024</t>
        </is>
      </c>
    </row>
    <row r="130">
      <c r="A130" s="2" t="inlineStr">
        <is>
          <t>2024</t>
        </is>
      </c>
      <c r="B130" s="2" t="inlineStr">
        <is>
          <t>Florida Power &amp; Light</t>
        </is>
      </c>
      <c r="C130" s="2" t="inlineStr">
        <is>
          <t>founded</t>
        </is>
      </c>
      <c r="D130" s="2" t="inlineStr">
        <is>
          <t>Beautyberry Solar Energy Center</t>
        </is>
      </c>
      <c r="E130" s="2" t="inlineStr">
        <is>
          <t>in service January 2024</t>
        </is>
      </c>
    </row>
    <row r="131">
      <c r="A131" s="2" t="inlineStr">
        <is>
          <t>2024</t>
        </is>
      </c>
      <c r="B131" s="2" t="inlineStr">
        <is>
          <t>Florida Power &amp; Light</t>
        </is>
      </c>
      <c r="C131" s="2" t="inlineStr">
        <is>
          <t>founded</t>
        </is>
      </c>
      <c r="D131" s="2" t="inlineStr">
        <is>
          <t>Caloosahatchee Solar Energy Center</t>
        </is>
      </c>
      <c r="E131" s="2" t="inlineStr">
        <is>
          <t>in service January 2024</t>
        </is>
      </c>
    </row>
    <row r="132">
      <c r="A132" s="2" t="inlineStr">
        <is>
          <t>2024</t>
        </is>
      </c>
      <c r="B132" s="2" t="inlineStr">
        <is>
          <t>Florida Power &amp; Light</t>
        </is>
      </c>
      <c r="C132" s="2" t="inlineStr">
        <is>
          <t>founded</t>
        </is>
      </c>
      <c r="D132" s="2" t="inlineStr">
        <is>
          <t>Woodyard Solar Energy Center</t>
        </is>
      </c>
      <c r="E132" s="2" t="inlineStr">
        <is>
          <t>in service March 2024</t>
        </is>
      </c>
    </row>
    <row r="133">
      <c r="A133" s="2" t="inlineStr">
        <is>
          <t>2024</t>
        </is>
      </c>
      <c r="B133" s="2" t="inlineStr">
        <is>
          <t>Florida Power &amp; Light</t>
        </is>
      </c>
      <c r="C133" s="2" t="inlineStr">
        <is>
          <t>founded</t>
        </is>
      </c>
      <c r="D133" s="2" t="inlineStr">
        <is>
          <t>Hendry Isles Solar Energy Center</t>
        </is>
      </c>
      <c r="E133" s="2" t="inlineStr">
        <is>
          <t>in service November 2024</t>
        </is>
      </c>
    </row>
    <row r="134">
      <c r="A134" s="2" t="inlineStr">
        <is>
          <t>2025</t>
        </is>
      </c>
      <c r="B134" s="2" t="inlineStr">
        <is>
          <t>Farm Credit of Florida</t>
        </is>
      </c>
      <c r="C134" s="2" t="inlineStr">
        <is>
          <t>tied venture or seat</t>
        </is>
      </c>
      <c r="D134" s="2" t="inlineStr">
        <is>
          <t>Arcadia</t>
        </is>
      </c>
      <c r="E134" s="2" t="inlineStr">
        <is>
          <t>Arcadia and Wauchula branches and the 20 million dollar patronage dinner</t>
        </is>
      </c>
    </row>
    <row r="135">
      <c r="A135" s="2" t="inlineStr">
        <is>
          <t>2025</t>
        </is>
      </c>
      <c r="B135" s="2" t="inlineStr">
        <is>
          <t>Florida Power &amp; Light</t>
        </is>
      </c>
      <c r="C135" s="2" t="inlineStr">
        <is>
          <t>founded</t>
        </is>
      </c>
      <c r="D135" s="2" t="inlineStr">
        <is>
          <t>Hog Bay Solar Energy Center</t>
        </is>
      </c>
      <c r="E135" s="2" t="inlineStr">
        <is>
          <t>in service January 2025</t>
        </is>
      </c>
    </row>
    <row r="136">
      <c r="A136" s="2" t="inlineStr">
        <is>
          <t>2025</t>
        </is>
      </c>
      <c r="B136" s="2" t="inlineStr">
        <is>
          <t>Florida Power &amp; Light</t>
        </is>
      </c>
      <c r="C136" s="2" t="inlineStr">
        <is>
          <t>founded</t>
        </is>
      </c>
      <c r="D136" s="2" t="inlineStr">
        <is>
          <t>Speckled Perch Solar Energy Center</t>
        </is>
      </c>
      <c r="E136" s="2" t="inlineStr">
        <is>
          <t>in service January 2025</t>
        </is>
      </c>
    </row>
    <row r="137">
      <c r="A137" s="2" t="inlineStr">
        <is>
          <t>2025</t>
        </is>
      </c>
      <c r="B137" s="2" t="inlineStr">
        <is>
          <t>Florida Power &amp; Light</t>
        </is>
      </c>
      <c r="C137" s="2" t="inlineStr">
        <is>
          <t>founded</t>
        </is>
      </c>
      <c r="D137" s="2" t="inlineStr">
        <is>
          <t>Big Water Solar Energy Center</t>
        </is>
      </c>
      <c r="E137" s="2" t="inlineStr">
        <is>
          <t>in service January 2025</t>
        </is>
      </c>
    </row>
    <row r="138">
      <c r="A138" s="2" t="inlineStr">
        <is>
          <t>documented 2026</t>
        </is>
      </c>
      <c r="B138" s="2" t="inlineStr">
        <is>
          <t>Global Produce Sales</t>
        </is>
      </c>
      <c r="C138" s="2" t="inlineStr">
        <is>
          <t>grew into</t>
        </is>
      </c>
      <c r="D138" s="2" t="inlineStr">
        <is>
          <t>Moore Haven Melons</t>
        </is>
      </c>
      <c r="E138" s="2" t="inlineStr">
        <is>
          <t>the subsidiary established to grow watermelons in south Florida</t>
        </is>
      </c>
    </row>
    <row r="139">
      <c r="A139" s="2" t="inlineStr">
        <is>
          <t>documented 2026</t>
        </is>
      </c>
      <c r="B139" s="2" t="inlineStr">
        <is>
          <t>Moore Haven Melons</t>
        </is>
      </c>
      <c r="C139" s="2" t="inlineStr">
        <is>
          <t>tied venture or seat</t>
        </is>
      </c>
      <c r="D139" s="2" t="inlineStr">
        <is>
          <t>Moore Haven</t>
        </is>
      </c>
      <c r="E139" s="2" t="inlineStr">
        <is>
          <t>the name places the growing operation at the county seat; the placement is graded Low</t>
        </is>
      </c>
    </row>
    <row r="140">
      <c r="A140" s="2" t="inlineStr">
        <is>
          <t>announced 2026</t>
        </is>
      </c>
      <c r="B140" s="2" t="inlineStr">
        <is>
          <t>Florida Power &amp; Light</t>
        </is>
      </c>
      <c r="C140" s="2" t="inlineStr">
        <is>
          <t>founded</t>
        </is>
      </c>
      <c r="D140" s="2" t="inlineStr">
        <is>
          <t>Blanketflower Solar Energy Center</t>
        </is>
      </c>
      <c r="E140" s="2" t="inlineStr">
        <is>
          <t>preferred site in the 2026 plan</t>
        </is>
      </c>
    </row>
    <row r="141">
      <c r="A141" s="2" t="inlineStr">
        <is>
          <t>announced 2026</t>
        </is>
      </c>
      <c r="B141" s="2" t="inlineStr">
        <is>
          <t>Florida Power &amp; Light</t>
        </is>
      </c>
      <c r="C141" s="2" t="inlineStr">
        <is>
          <t>founded</t>
        </is>
      </c>
      <c r="D141" s="2" t="inlineStr">
        <is>
          <t>Dove Solar Energy Center</t>
        </is>
      </c>
      <c r="E141" s="2" t="inlineStr">
        <is>
          <t>preferred site in the 2026 plan</t>
        </is>
      </c>
    </row>
    <row r="142">
      <c r="A142" s="2" t="inlineStr">
        <is>
          <t>announced 2026</t>
        </is>
      </c>
      <c r="B142" s="2" t="inlineStr">
        <is>
          <t>Florida Power &amp; Light</t>
        </is>
      </c>
      <c r="C142" s="2" t="inlineStr">
        <is>
          <t>founded</t>
        </is>
      </c>
      <c r="D142" s="2" t="inlineStr">
        <is>
          <t>Ladybug Solar Energy Center</t>
        </is>
      </c>
      <c r="E142" s="2" t="inlineStr">
        <is>
          <t>preferred site in the 2026 plan</t>
        </is>
      </c>
    </row>
    <row r="143">
      <c r="A143" s="2" t="inlineStr">
        <is>
          <t>announced 2026</t>
        </is>
      </c>
      <c r="B143" s="2" t="inlineStr">
        <is>
          <t>Florida Power &amp; Light</t>
        </is>
      </c>
      <c r="C143" s="2" t="inlineStr">
        <is>
          <t>founded</t>
        </is>
      </c>
      <c r="D143" s="2" t="inlineStr">
        <is>
          <t>Leafcutter Solar Energy Center</t>
        </is>
      </c>
      <c r="E143" s="2" t="inlineStr">
        <is>
          <t>preferred site in the 2026 plan</t>
        </is>
      </c>
    </row>
    <row r="144">
      <c r="A144" s="2" t="inlineStr">
        <is>
          <t>announced 2026</t>
        </is>
      </c>
      <c r="B144" s="2" t="inlineStr">
        <is>
          <t>Florida Power &amp; Light</t>
        </is>
      </c>
      <c r="C144" s="2" t="inlineStr">
        <is>
          <t>founded</t>
        </is>
      </c>
      <c r="D144" s="2" t="inlineStr">
        <is>
          <t>Limpkin Solar Energy Center</t>
        </is>
      </c>
      <c r="E144" s="2" t="inlineStr">
        <is>
          <t>preferred site in the 2026 plan</t>
        </is>
      </c>
    </row>
    <row r="145">
      <c r="A145" s="2" t="inlineStr">
        <is>
          <t>announced 2026</t>
        </is>
      </c>
      <c r="B145" s="2" t="inlineStr">
        <is>
          <t>Florida Power &amp; Light</t>
        </is>
      </c>
      <c r="C145" s="2" t="inlineStr">
        <is>
          <t>founded</t>
        </is>
      </c>
      <c r="D145" s="2" t="inlineStr">
        <is>
          <t>Joshua Creek Solar Energy Center</t>
        </is>
      </c>
      <c r="E145" s="2" t="inlineStr">
        <is>
          <t>preferred site in the 2026 plan</t>
        </is>
      </c>
    </row>
    <row r="146">
      <c r="A146" s="2" t="inlineStr">
        <is>
          <t>announced 2026</t>
        </is>
      </c>
      <c r="B146" s="2" t="inlineStr">
        <is>
          <t>Florida Power &amp; Light</t>
        </is>
      </c>
      <c r="C146" s="2" t="inlineStr">
        <is>
          <t>founded</t>
        </is>
      </c>
      <c r="D146" s="2" t="inlineStr">
        <is>
          <t>Sand Gully Solar Energy Center</t>
        </is>
      </c>
      <c r="E146" s="2" t="inlineStr">
        <is>
          <t>preferred site in the 2026 plan</t>
        </is>
      </c>
    </row>
    <row r="147">
      <c r="A147" s="2" t="inlineStr">
        <is>
          <t>announced 2026</t>
        </is>
      </c>
      <c r="B147" s="2" t="inlineStr">
        <is>
          <t>Florida Power &amp; Light</t>
        </is>
      </c>
      <c r="C147" s="2" t="inlineStr">
        <is>
          <t>founded</t>
        </is>
      </c>
      <c r="D147" s="2" t="inlineStr">
        <is>
          <t>Shell Creek Solar Energy Center</t>
        </is>
      </c>
      <c r="E147" s="2" t="inlineStr">
        <is>
          <t>preferred site in the 2026 plan</t>
        </is>
      </c>
    </row>
    <row r="148">
      <c r="A148" s="2" t="inlineStr">
        <is>
          <t>announced 2026</t>
        </is>
      </c>
      <c r="B148" s="2" t="inlineStr">
        <is>
          <t>Florida Power &amp; Light</t>
        </is>
      </c>
      <c r="C148" s="2" t="inlineStr">
        <is>
          <t>founded</t>
        </is>
      </c>
      <c r="D148" s="2" t="inlineStr">
        <is>
          <t>Grapefruit Solar Energy Center</t>
        </is>
      </c>
      <c r="E148" s="2" t="inlineStr">
        <is>
          <t>preferred site in the 2026 plan</t>
        </is>
      </c>
    </row>
    <row r="149">
      <c r="A149" s="2" t="inlineStr">
        <is>
          <t>announced 2026</t>
        </is>
      </c>
      <c r="B149" s="2" t="inlineStr">
        <is>
          <t>Florida Power &amp; Light</t>
        </is>
      </c>
      <c r="C149" s="2" t="inlineStr">
        <is>
          <t>founded</t>
        </is>
      </c>
      <c r="D149" s="2" t="inlineStr">
        <is>
          <t>LaBelle Solar Energy Center</t>
        </is>
      </c>
      <c r="E149" s="2" t="inlineStr">
        <is>
          <t>preferred site in the 2026 plan</t>
        </is>
      </c>
    </row>
    <row r="150">
      <c r="A150" s="2" t="inlineStr">
        <is>
          <t>announced 2026</t>
        </is>
      </c>
      <c r="B150" s="2" t="inlineStr">
        <is>
          <t>Florida Power &amp; Light</t>
        </is>
      </c>
      <c r="C150" s="2" t="inlineStr">
        <is>
          <t>founded</t>
        </is>
      </c>
      <c r="D150" s="2" t="inlineStr">
        <is>
          <t>Mango Solar Energy Center</t>
        </is>
      </c>
      <c r="E150" s="2" t="inlineStr">
        <is>
          <t>preferred site in the 2026 plan</t>
        </is>
      </c>
    </row>
    <row r="151">
      <c r="A151" s="2" t="inlineStr">
        <is>
          <t>announced 2026</t>
        </is>
      </c>
      <c r="B151" s="2" t="inlineStr">
        <is>
          <t>Florida Power &amp; Light</t>
        </is>
      </c>
      <c r="C151" s="2" t="inlineStr">
        <is>
          <t>founded</t>
        </is>
      </c>
      <c r="D151" s="2" t="inlineStr">
        <is>
          <t>Redroot Solar Energy Center</t>
        </is>
      </c>
      <c r="E151" s="2" t="inlineStr">
        <is>
          <t>preferred site in the 2026 plan</t>
        </is>
      </c>
    </row>
    <row r="152">
      <c r="A152" s="2" t="inlineStr">
        <is>
          <t>announced 2026</t>
        </is>
      </c>
      <c r="B152" s="2" t="inlineStr">
        <is>
          <t>Florida Power &amp; Light</t>
        </is>
      </c>
      <c r="C152" s="2" t="inlineStr">
        <is>
          <t>founded</t>
        </is>
      </c>
      <c r="D152" s="2" t="inlineStr">
        <is>
          <t>Waxweed Solar Energy Center</t>
        </is>
      </c>
      <c r="E152" s="2" t="inlineStr">
        <is>
          <t>preferred site in the 2026 plan</t>
        </is>
      </c>
    </row>
    <row r="153">
      <c r="A153" s="2" t="inlineStr">
        <is>
          <t>announced 2026</t>
        </is>
      </c>
      <c r="B153" s="2" t="inlineStr">
        <is>
          <t>Florida Power &amp; Light</t>
        </is>
      </c>
      <c r="C153" s="2" t="inlineStr">
        <is>
          <t>founded</t>
        </is>
      </c>
      <c r="D153" s="2" t="inlineStr">
        <is>
          <t>Cocoplum Solar Energy Center</t>
        </is>
      </c>
      <c r="E153" s="2" t="inlineStr">
        <is>
          <t>preferred site in the 2026 plan</t>
        </is>
      </c>
    </row>
    <row r="154">
      <c r="A154" s="2" t="inlineStr">
        <is>
          <t>announced 2026</t>
        </is>
      </c>
      <c r="B154" s="2" t="inlineStr">
        <is>
          <t>Florida Power &amp; Light</t>
        </is>
      </c>
      <c r="C154" s="2" t="inlineStr">
        <is>
          <t>founded</t>
        </is>
      </c>
      <c r="D154" s="2" t="inlineStr">
        <is>
          <t>Hendry Solar Energy Center</t>
        </is>
      </c>
      <c r="E154" s="2" t="inlineStr">
        <is>
          <t>preferred site in the 2026 plan</t>
        </is>
      </c>
    </row>
    <row r="155">
      <c r="A155" s="2" t="inlineStr">
        <is>
          <t>announced 2026</t>
        </is>
      </c>
      <c r="B155" s="2" t="inlineStr">
        <is>
          <t>Florida Power &amp; Light</t>
        </is>
      </c>
      <c r="C155" s="2" t="inlineStr">
        <is>
          <t>founded</t>
        </is>
      </c>
      <c r="D155" s="2" t="inlineStr">
        <is>
          <t>Tangelo Solar Energy Center</t>
        </is>
      </c>
      <c r="E155" s="2" t="inlineStr">
        <is>
          <t>preferred site in the 2026 plan</t>
        </is>
      </c>
    </row>
    <row r="156">
      <c r="A156" s="2" t="inlineStr">
        <is>
          <t>announced 2026</t>
        </is>
      </c>
      <c r="B156" s="2" t="inlineStr">
        <is>
          <t>Florida Power &amp; Light</t>
        </is>
      </c>
      <c r="C156" s="2" t="inlineStr">
        <is>
          <t>founded</t>
        </is>
      </c>
      <c r="D156" s="2" t="inlineStr">
        <is>
          <t>Catfish Solar Energy Center</t>
        </is>
      </c>
      <c r="E156" s="2" t="inlineStr">
        <is>
          <t>preferred site in the 2026 plan</t>
        </is>
      </c>
    </row>
    <row r="157">
      <c r="A157" s="2" t="inlineStr">
        <is>
          <t>announced 2026</t>
        </is>
      </c>
      <c r="B157" s="2" t="inlineStr">
        <is>
          <t>Florida Power &amp; Light</t>
        </is>
      </c>
      <c r="C157" s="2" t="inlineStr">
        <is>
          <t>founded</t>
        </is>
      </c>
      <c r="D157" s="2" t="inlineStr">
        <is>
          <t>Caladium Solar Energy Center</t>
        </is>
      </c>
      <c r="E157" s="2" t="inlineStr">
        <is>
          <t>preferred site in the 2026 plan</t>
        </is>
      </c>
    </row>
    <row r="158">
      <c r="A158" s="2" t="inlineStr">
        <is>
          <t>2026</t>
        </is>
      </c>
      <c r="B158" s="2" t="inlineStr">
        <is>
          <t>Oak Stone</t>
        </is>
      </c>
      <c r="C158" s="2" t="inlineStr">
        <is>
          <t>tied venture or seat</t>
        </is>
      </c>
      <c r="D158" s="2" t="inlineStr">
        <is>
          <t>Arcadia</t>
        </is>
      </c>
      <c r="E158" s="2" t="inlineStr">
        <is>
          <t>the master planned community wave reaches the county of the seat</t>
        </is>
      </c>
    </row>
    <row r="159">
      <c r="A159" s="2" t="inlineStr">
        <is>
          <t>to present</t>
        </is>
      </c>
      <c r="B159" s="2" t="inlineStr">
        <is>
          <t>Florida Crystals rice mill</t>
        </is>
      </c>
      <c r="C159" s="2" t="inlineStr">
        <is>
          <t>tied venture or seat</t>
        </is>
      </c>
      <c r="D159" s="2" t="inlineStr">
        <is>
          <t>Belle Glade</t>
        </is>
      </c>
      <c r="E159" s="2" t="inlineStr">
        <is>
          <t>the mill stands in Belle Glade</t>
        </is>
      </c>
    </row>
    <row r="160">
      <c r="A160" s="2" t="inlineStr">
        <is>
          <t>ongoing</t>
        </is>
      </c>
      <c r="B160" s="2" t="inlineStr">
        <is>
          <t>Lake Placid Citrus Cooperative</t>
        </is>
      </c>
      <c r="C160" s="2" t="inlineStr">
        <is>
          <t>tied venture or seat</t>
        </is>
      </c>
      <c r="D160" s="2" t="inlineStr">
        <is>
          <t>Lake Placid</t>
        </is>
      </c>
      <c r="E160" s="2" t="inlineStr">
        <is>
          <t>the town's cooperative</t>
        </is>
      </c>
    </row>
    <row r="161">
      <c r="A161" s="2" t="inlineStr">
        <is>
          <t>ongoing</t>
        </is>
      </c>
      <c r="B161" s="2" t="inlineStr">
        <is>
          <t>Citrus Marketing Services</t>
        </is>
      </c>
      <c r="C161" s="2" t="inlineStr">
        <is>
          <t>tied venture or seat</t>
        </is>
      </c>
      <c r="D161" s="2" t="inlineStr">
        <is>
          <t>Sebring</t>
        </is>
      </c>
      <c r="E161" s="2" t="inlineStr">
        <is>
          <t>the Sebring member organization</t>
        </is>
      </c>
    </row>
    <row r="162">
      <c r="A162" s="2" t="inlineStr">
        <is>
          <t>ongoing</t>
        </is>
      </c>
      <c r="B162" s="2" t="inlineStr">
        <is>
          <t>Highlands County Citrus Growers Association</t>
        </is>
      </c>
      <c r="C162" s="2" t="inlineStr">
        <is>
          <t>tied venture or seat</t>
        </is>
      </c>
      <c r="D162" s="2" t="inlineStr">
        <is>
          <t>Sebring</t>
        </is>
      </c>
      <c r="E162" s="2" t="inlineStr">
        <is>
          <t>the county grower association's seat</t>
        </is>
      </c>
    </row>
    <row r="163">
      <c r="A163" s="2" t="inlineStr">
        <is>
          <t>family line</t>
        </is>
      </c>
      <c r="B163" s="2" t="inlineStr">
        <is>
          <t>Doyle E. Carlton</t>
        </is>
      </c>
      <c r="C163" s="2" t="inlineStr">
        <is>
          <t>became</t>
        </is>
      </c>
      <c r="D163" s="2" t="inlineStr">
        <is>
          <t>Roman III Ranches</t>
        </is>
      </c>
      <c r="E163" s="2" t="inlineStr">
        <is>
          <t>the governor's Wauchula ranching family continues in the operation</t>
        </is>
      </c>
    </row>
    <row r="164">
      <c r="A164" s="2" t="inlineStr">
        <is>
          <t>ongoing</t>
        </is>
      </c>
      <c r="B164" s="2" t="inlineStr">
        <is>
          <t>A. Duda &amp; Sons</t>
        </is>
      </c>
      <c r="C164" s="2" t="inlineStr">
        <is>
          <t>tied venture or seat</t>
        </is>
      </c>
      <c r="D164" s="2" t="inlineStr">
        <is>
          <t>Belle Glade</t>
        </is>
      </c>
      <c r="E164" s="2" t="inlineStr">
        <is>
          <t>the produce and sod operation in the Glades</t>
        </is>
      </c>
    </row>
    <row r="165">
      <c r="A165" s="2" t="inlineStr">
        <is>
          <t>ongoing</t>
        </is>
      </c>
      <c r="B165" s="2" t="inlineStr">
        <is>
          <t>Duda Sod</t>
        </is>
      </c>
      <c r="C165" s="2" t="inlineStr">
        <is>
          <t>tied venture or seat</t>
        </is>
      </c>
      <c r="D165" s="2" t="inlineStr">
        <is>
          <t>Lake Placid</t>
        </is>
      </c>
      <c r="E165" s="2" t="inlineStr">
        <is>
          <t>the division's Ridge sod farm</t>
        </is>
      </c>
    </row>
    <row r="166">
      <c r="A166" s="2" t="inlineStr">
        <is>
          <t>ongoing</t>
        </is>
      </c>
      <c r="B166" s="2" t="inlineStr">
        <is>
          <t>DeSoto Watermelon Association</t>
        </is>
      </c>
      <c r="C166" s="2" t="inlineStr">
        <is>
          <t>tied venture or seat</t>
        </is>
      </c>
      <c r="D166" s="2" t="inlineStr">
        <is>
          <t>Arcadia</t>
        </is>
      </c>
      <c r="E166" s="2" t="inlineStr">
        <is>
          <t>the association's seat in the melon county</t>
        </is>
      </c>
    </row>
    <row r="167">
      <c r="A167" s="2" t="inlineStr">
        <is>
          <t>to present</t>
        </is>
      </c>
      <c r="B167" s="2" t="inlineStr">
        <is>
          <t>South Fort Meade mine</t>
        </is>
      </c>
      <c r="C167" s="2" t="inlineStr">
        <is>
          <t>tied venture or seat</t>
        </is>
      </c>
      <c r="D167" s="2" t="inlineStr">
        <is>
          <t>Fort Meade</t>
        </is>
      </c>
      <c r="E167" s="2" t="inlineStr">
        <is>
          <t>the mine straddling the Polk and Hardee line</t>
        </is>
      </c>
    </row>
  </sheetData>
  <pageMargins left="0.75" right="0.75" top="1" bottom="1" header="0.5" footer="0.5"/>
  <tableParts count="1">
    <tablePart xmlns:r="http://schemas.openxmlformats.org/officeDocument/2006/relationships" r:id="rId1"/>
  </tableParts>
</worksheet>
</file>

<file path=xl/worksheets/sheet6.xml><?xml version="1.0" encoding="utf-8"?>
<worksheet xmlns="http://schemas.openxmlformats.org/spreadsheetml/2006/main">
  <sheetPr>
    <outlinePr summaryBelow="1" summaryRight="1"/>
    <pageSetUpPr/>
  </sheetPr>
  <dimension ref="A1:H10"/>
  <sheetViews>
    <sheetView workbookViewId="0">
      <pane ySplit="1" topLeftCell="A2" activePane="bottomLeft" state="frozen"/>
      <selection pane="bottomLeft" activeCell="A1" sqref="A1"/>
    </sheetView>
  </sheetViews>
  <sheetFormatPr baseColWidth="8" defaultRowHeight="15"/>
  <cols>
    <col width="24" customWidth="1" min="1" max="1"/>
    <col width="12" customWidth="1" min="2" max="2"/>
    <col width="9" customWidth="1" min="3" max="3"/>
    <col width="20" customWidth="1" min="4" max="4"/>
    <col width="12" customWidth="1" min="5" max="5"/>
    <col width="12" customWidth="1" min="6" max="6"/>
    <col width="16" customWidth="1" min="7" max="7"/>
    <col width="80" customWidth="1" min="8" max="8"/>
  </cols>
  <sheetData>
    <row r="1">
      <c r="A1" s="3" t="inlineStr">
        <is>
          <t>District</t>
        </is>
      </c>
      <c r="B1" s="3" t="inlineStr">
        <is>
          <t>Operations</t>
        </is>
      </c>
      <c r="C1" s="3" t="inlineStr">
        <is>
          <t>Towns</t>
        </is>
      </c>
      <c r="D1" s="3" t="inlineStr">
        <is>
          <t>Agencies, institutions, people and events</t>
        </is>
      </c>
      <c r="E1" s="3" t="inlineStr">
        <is>
          <t>Total nodes</t>
        </is>
      </c>
      <c r="F1" s="3" t="inlineStr">
        <is>
          <t>Top ten landowners</t>
        </is>
      </c>
      <c r="G1" s="3" t="inlineStr">
        <is>
          <t>Agricultural acres (module, 2025 roll)</t>
        </is>
      </c>
      <c r="H1" s="3" t="inlineStr">
        <is>
          <t>What it holds</t>
        </is>
      </c>
    </row>
    <row r="2">
      <c r="A2" s="2" t="inlineStr">
        <is>
          <t>The Ridge</t>
        </is>
      </c>
      <c r="B2" s="2">
        <f>COUNTIFS(Nodes!$C$2:$C$251,"business",Nodes!$G$2:$G$251,"The Ridge")</f>
        <v/>
      </c>
      <c r="C2" s="2">
        <f>COUNTIFS(Nodes!$C$2:$C$251,"town",Nodes!$G$2:$G$251,"The Ridge")</f>
        <v/>
      </c>
      <c r="D2" s="2">
        <f>COUNTIF(Nodes!$G$2:$G$251,"The Ridge")-B2-C2</f>
        <v/>
      </c>
      <c r="E2" s="2">
        <f>COUNTIF(Nodes!$G$2:$G$251,"The Ridge")</f>
        <v/>
      </c>
      <c r="F2" s="2">
        <f>COUNTIFS(Nodes!$G$2:$G$251,"The Ridge",Nodes!$P$2:$P$251,"top ten")</f>
        <v/>
      </c>
      <c r="G2" s="2" t="inlineStr">
        <is>
          <t>453,416</t>
        </is>
      </c>
      <c r="H2" s="2" t="inlineStr">
        <is>
          <t>The Ridge district: Highlands County, with Frostproof, Fort Meade and the Polk Ridge groves as the optional extension the module reports separately. 453,416 agricultural acres on the 2025 roll [MOD].</t>
        </is>
      </c>
    </row>
    <row r="3">
      <c r="A3" s="2" t="inlineStr">
        <is>
          <t>Peace River valley</t>
        </is>
      </c>
      <c r="B3" s="2">
        <f>COUNTIFS(Nodes!$C$2:$C$251,"business",Nodes!$G$2:$G$251,"Peace River valley")</f>
        <v/>
      </c>
      <c r="C3" s="2">
        <f>COUNTIFS(Nodes!$C$2:$C$251,"town",Nodes!$G$2:$G$251,"Peace River valley")</f>
        <v/>
      </c>
      <c r="D3" s="2">
        <f>COUNTIF(Nodes!$G$2:$G$251,"Peace River valley")-B3-C3</f>
        <v/>
      </c>
      <c r="E3" s="2">
        <f>COUNTIF(Nodes!$G$2:$G$251,"Peace River valley")</f>
        <v/>
      </c>
      <c r="F3" s="2">
        <f>COUNTIFS(Nodes!$G$2:$G$251,"Peace River valley",Nodes!$P$2:$P$251,"top ten")</f>
        <v/>
      </c>
      <c r="G3" s="2" t="inlineStr">
        <is>
          <t>664,651</t>
        </is>
      </c>
      <c r="H3" s="2" t="inlineStr">
        <is>
          <t>The Peace River valley district: Hardee and DeSoto counties, with Wauchula, Bowling Green, Zolfo Springs and Arcadia. 664,651 agricultural acres on the 2025 roll [MOD].</t>
        </is>
      </c>
    </row>
    <row r="4">
      <c r="A4" s="2" t="inlineStr">
        <is>
          <t>Okeechobee</t>
        </is>
      </c>
      <c r="B4" s="2">
        <f>COUNTIFS(Nodes!$C$2:$C$251,"business",Nodes!$G$2:$G$251,"Okeechobee")</f>
        <v/>
      </c>
      <c r="C4" s="2">
        <f>COUNTIFS(Nodes!$C$2:$C$251,"town",Nodes!$G$2:$G$251,"Okeechobee")</f>
        <v/>
      </c>
      <c r="D4" s="2">
        <f>COUNTIF(Nodes!$G$2:$G$251,"Okeechobee")-B4-C4</f>
        <v/>
      </c>
      <c r="E4" s="2">
        <f>COUNTIF(Nodes!$G$2:$G$251,"Okeechobee")</f>
        <v/>
      </c>
      <c r="F4" s="2">
        <f>COUNTIFS(Nodes!$G$2:$G$251,"Okeechobee",Nodes!$P$2:$P$251,"top ten")</f>
        <v/>
      </c>
      <c r="G4" s="2" t="inlineStr">
        <is>
          <t>353,034</t>
        </is>
      </c>
      <c r="H4" s="2" t="inlineStr">
        <is>
          <t>The Okeechobee district: the town and the north shore of the lake. 353,034 agricultural acres on the 2025 roll [MOD].</t>
        </is>
      </c>
    </row>
    <row r="5">
      <c r="A5" s="2" t="inlineStr">
        <is>
          <t>The Glades</t>
        </is>
      </c>
      <c r="B5" s="2">
        <f>COUNTIFS(Nodes!$C$2:$C$251,"business",Nodes!$G$2:$G$251,"The Glades")</f>
        <v/>
      </c>
      <c r="C5" s="2">
        <f>COUNTIFS(Nodes!$C$2:$C$251,"town",Nodes!$G$2:$G$251,"The Glades")</f>
        <v/>
      </c>
      <c r="D5" s="2">
        <f>COUNTIF(Nodes!$G$2:$G$251,"The Glades")-B5-C5</f>
        <v/>
      </c>
      <c r="E5" s="2">
        <f>COUNTIF(Nodes!$G$2:$G$251,"The Glades")</f>
        <v/>
      </c>
      <c r="F5" s="2">
        <f>COUNTIFS(Nodes!$G$2:$G$251,"The Glades",Nodes!$P$2:$P$251,"top ten")</f>
        <v/>
      </c>
      <c r="G5" s="2" t="inlineStr">
        <is>
          <t>853,200</t>
        </is>
      </c>
      <c r="H5" s="2" t="inlineStr">
        <is>
          <t>The Glades district: Glades and Hendry counties plus Belle Glade, Pahokee, South Bay and Canal Point in western Palm Beach County. 853,200 agricultural acres on the 2025 roll in Glades and Hendry counties [MOD].</t>
        </is>
      </c>
    </row>
    <row r="6">
      <c r="A6" s="2" t="inlineStr">
        <is>
          <t>Outside the Heartland</t>
        </is>
      </c>
      <c r="B6" s="2">
        <f>COUNTIFS(Nodes!$C$2:$C$251,"business",Nodes!$G$2:$G$251,"Outside the Heartland")</f>
        <v/>
      </c>
      <c r="C6" s="2">
        <f>COUNTIFS(Nodes!$C$2:$C$251,"town",Nodes!$G$2:$G$251,"Outside the Heartland")</f>
        <v/>
      </c>
      <c r="D6" s="2">
        <f>COUNTIF(Nodes!$G$2:$G$251,"Outside the Heartland")-B6-C6</f>
        <v/>
      </c>
      <c r="E6" s="2">
        <f>COUNTIF(Nodes!$G$2:$G$251,"Outside the Heartland")</f>
        <v/>
      </c>
      <c r="F6" s="2">
        <f>COUNTIFS(Nodes!$G$2:$G$251,"Outside the Heartland",Nodes!$P$2:$P$251,"top ten")</f>
        <v/>
      </c>
      <c r="G6" s="2" t="inlineStr"/>
      <c r="H6" s="2" t="inlineStr">
        <is>
          <t>Owners, processors, buyers, lenders and agencies elsewhere in Florida with a documented link into the region.</t>
        </is>
      </c>
    </row>
    <row r="7">
      <c r="A7" s="2" t="inlineStr">
        <is>
          <t>Outside Florida</t>
        </is>
      </c>
      <c r="B7" s="2">
        <f>COUNTIFS(Nodes!$C$2:$C$251,"business",Nodes!$G$2:$G$251,"Outside Florida")</f>
        <v/>
      </c>
      <c r="C7" s="2">
        <f>COUNTIFS(Nodes!$C$2:$C$251,"town",Nodes!$G$2:$G$251,"Outside Florida")</f>
        <v/>
      </c>
      <c r="D7" s="2">
        <f>COUNTIF(Nodes!$G$2:$G$251,"Outside Florida")-B7-C7</f>
        <v/>
      </c>
      <c r="E7" s="2">
        <f>COUNTIF(Nodes!$G$2:$G$251,"Outside Florida")</f>
        <v/>
      </c>
      <c r="F7" s="2">
        <f>COUNTIFS(Nodes!$G$2:$G$251,"Outside Florida",Nodes!$P$2:$P$251,"top ten")</f>
        <v/>
      </c>
      <c r="G7" s="2" t="inlineStr"/>
      <c r="H7" s="2" t="inlineStr">
        <is>
          <t>Owners, buyers and agencies beyond Florida with a documented link into the region: Texas, Georgia, Washington, Chicago, Brazil.</t>
        </is>
      </c>
    </row>
    <row r="8">
      <c r="A8" s="2" t="inlineStr">
        <is>
          <t>Place not recorded</t>
        </is>
      </c>
      <c r="B8" s="2">
        <f>COUNTIFS(Nodes!$C$2:$C$251,"business",Nodes!$G$2:$G$251,"Place not recorded")</f>
        <v/>
      </c>
      <c r="C8" s="2">
        <f>COUNTIFS(Nodes!$C$2:$C$251,"town",Nodes!$G$2:$G$251,"Place not recorded")</f>
        <v/>
      </c>
      <c r="D8" s="2">
        <f>COUNTIF(Nodes!$G$2:$G$251,"Place not recorded")-B8-C8</f>
        <v/>
      </c>
      <c r="E8" s="2">
        <f>COUNTIF(Nodes!$G$2:$G$251,"Place not recorded")</f>
        <v/>
      </c>
      <c r="F8" s="2">
        <f>COUNTIFS(Nodes!$G$2:$G$251,"Place not recorded",Nodes!$P$2:$P$251,"top ten")</f>
        <v/>
      </c>
      <c r="G8" s="2" t="inlineStr"/>
      <c r="H8" s="2" t="inlineStr">
        <is>
          <t>Nodes whose sources record holdings inside the region without a place the map can pin.</t>
        </is>
      </c>
    </row>
    <row r="9">
      <c r="A9" s="5" t="inlineStr">
        <is>
          <t>Total</t>
        </is>
      </c>
      <c r="B9" s="5">
        <f>SUM(B2:B8)</f>
        <v/>
      </c>
      <c r="C9" s="5">
        <f>SUM(C2:C8)</f>
        <v/>
      </c>
      <c r="D9" s="5">
        <f>SUM(D2:D8)</f>
        <v/>
      </c>
      <c r="E9" s="5">
        <f>SUM(E2:E8)</f>
        <v/>
      </c>
      <c r="F9" s="5">
        <f>SUM(F2:F8)</f>
        <v/>
      </c>
      <c r="G9" s="5" t="inlineStr">
        <is>
          <t>2,324,300</t>
        </is>
      </c>
      <c r="H9" s="5" t="inlineStr">
        <is>
          <t>The module's six core county agricultural base on the 2025 roll, as the module states it. District acres are the module's Agricultural summary rows; the Polk extension is reported separately by the module and not added to The Ridge row.</t>
        </is>
      </c>
    </row>
    <row r="10">
      <c r="A10" s="2" t="inlineStr">
        <is>
          <t>Counting rule: each node is assigned one District (Nodes sheet, column G): The Ridge, Peace River valley, Okeechobee and The Glades inside the region; Outside the Heartland, Outside Florida and Place not recorded for everything with a documented link and no place inside the four districts. The Palm Beach County Glades communities count inside The Glades. Hub region nodes themselves are excluded. Counts are nodes on this map, not the size of the industry. Acres come from the module and are stated, never computed from this dataset.</t>
        </is>
      </c>
      <c r="B10" s="2" t="inlineStr"/>
      <c r="C10" s="2" t="inlineStr"/>
      <c r="D10" s="2" t="inlineStr"/>
      <c r="E10" s="2" t="inlineStr"/>
      <c r="F10" s="2" t="inlineStr"/>
      <c r="G10" s="2" t="inlineStr"/>
      <c r="H10" s="2" t="inlineStr"/>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F13"/>
  <sheetViews>
    <sheetView workbookViewId="0">
      <pane ySplit="1" topLeftCell="A2" activePane="bottomLeft" state="frozen"/>
      <selection pane="bottomLeft" activeCell="A1" sqref="A1"/>
    </sheetView>
  </sheetViews>
  <sheetFormatPr baseColWidth="8" defaultRowHeight="15"/>
  <cols>
    <col width="44" customWidth="1" min="1" max="1"/>
    <col width="11" customWidth="1" min="2" max="2"/>
    <col width="9" customWidth="1" min="3" max="3"/>
    <col width="24" customWidth="1" min="4" max="4"/>
    <col width="16" customWidth="1" min="5" max="5"/>
    <col width="12" customWidth="1" min="6" max="6"/>
  </cols>
  <sheetData>
    <row r="1">
      <c r="A1" s="3" t="inlineStr">
        <is>
          <t>Lane</t>
        </is>
      </c>
      <c r="B1" s="3" t="inlineStr">
        <is>
          <t>Operations</t>
        </is>
      </c>
      <c r="C1" s="3" t="inlineStr">
        <is>
          <t>People</t>
        </is>
      </c>
      <c r="D1" s="3" t="inlineStr">
        <is>
          <t>Towns, institutions and events</t>
        </is>
      </c>
      <c r="E1" s="3" t="inlineStr">
        <is>
          <t>Top ten landowners</t>
        </is>
      </c>
      <c r="F1" s="3" t="inlineStr">
        <is>
          <t>Total nodes</t>
        </is>
      </c>
    </row>
    <row r="2">
      <c r="A2" s="6" t="inlineStr">
        <is>
          <t>Citrus</t>
        </is>
      </c>
      <c r="B2" s="6">
        <f>COUNTIFS(Nodes!$E$2:$E$251,A2,Nodes!$C$2:$C$251,"business")</f>
        <v/>
      </c>
      <c r="C2" s="6">
        <f>COUNTIFS(Nodes!$E$2:$E$251,A2,Nodes!$C$2:$C$251,"person")</f>
        <v/>
      </c>
      <c r="D2" s="6">
        <f>COUNTIF(Nodes!$E$2:$E$251,A2)-B2-C2</f>
        <v/>
      </c>
      <c r="E2" s="6">
        <f>COUNTIFS(Nodes!$E$2:$E$251,A2,Nodes!$P$2:$P$251,"top ten")</f>
        <v/>
      </c>
      <c r="F2" s="6">
        <f>COUNTIF(Nodes!$E$2:$E$251,A2)</f>
        <v/>
      </c>
    </row>
    <row r="3">
      <c r="A3" s="6" t="inlineStr">
        <is>
          <t>Sugar</t>
        </is>
      </c>
      <c r="B3" s="6">
        <f>COUNTIFS(Nodes!$E$2:$E$251,A3,Nodes!$C$2:$C$251,"business")</f>
        <v/>
      </c>
      <c r="C3" s="6">
        <f>COUNTIFS(Nodes!$E$2:$E$251,A3,Nodes!$C$2:$C$251,"person")</f>
        <v/>
      </c>
      <c r="D3" s="6">
        <f>COUNTIF(Nodes!$E$2:$E$251,A3)-B3-C3</f>
        <v/>
      </c>
      <c r="E3" s="6">
        <f>COUNTIFS(Nodes!$E$2:$E$251,A3,Nodes!$P$2:$P$251,"top ten")</f>
        <v/>
      </c>
      <c r="F3" s="6">
        <f>COUNTIF(Nodes!$E$2:$E$251,A3)</f>
        <v/>
      </c>
    </row>
    <row r="4">
      <c r="A4" s="6" t="inlineStr">
        <is>
          <t>Cattle and ranching</t>
        </is>
      </c>
      <c r="B4" s="6">
        <f>COUNTIFS(Nodes!$E$2:$E$251,A4,Nodes!$C$2:$C$251,"business")</f>
        <v/>
      </c>
      <c r="C4" s="6">
        <f>COUNTIFS(Nodes!$E$2:$E$251,A4,Nodes!$C$2:$C$251,"person")</f>
        <v/>
      </c>
      <c r="D4" s="6">
        <f>COUNTIF(Nodes!$E$2:$E$251,A4)-B4-C4</f>
        <v/>
      </c>
      <c r="E4" s="6">
        <f>COUNTIFS(Nodes!$E$2:$E$251,A4,Nodes!$P$2:$P$251,"top ten")</f>
        <v/>
      </c>
      <c r="F4" s="6">
        <f>COUNTIF(Nodes!$E$2:$E$251,A4)</f>
        <v/>
      </c>
    </row>
    <row r="5">
      <c r="A5" s="6" t="inlineStr">
        <is>
          <t>Vegetables, melons and row crops</t>
        </is>
      </c>
      <c r="B5" s="6">
        <f>COUNTIFS(Nodes!$E$2:$E$251,A5,Nodes!$C$2:$C$251,"business")</f>
        <v/>
      </c>
      <c r="C5" s="6">
        <f>COUNTIFS(Nodes!$E$2:$E$251,A5,Nodes!$C$2:$C$251,"person")</f>
        <v/>
      </c>
      <c r="D5" s="6">
        <f>COUNTIF(Nodes!$E$2:$E$251,A5)-B5-C5</f>
        <v/>
      </c>
      <c r="E5" s="6">
        <f>COUNTIFS(Nodes!$E$2:$E$251,A5,Nodes!$P$2:$P$251,"top ten")</f>
        <v/>
      </c>
      <c r="F5" s="6">
        <f>COUNTIF(Nodes!$E$2:$E$251,A5)</f>
        <v/>
      </c>
    </row>
    <row r="6">
      <c r="A6" s="6" t="inlineStr">
        <is>
          <t>Specialty crops</t>
        </is>
      </c>
      <c r="B6" s="6">
        <f>COUNTIFS(Nodes!$E$2:$E$251,A6,Nodes!$C$2:$C$251,"business")</f>
        <v/>
      </c>
      <c r="C6" s="6">
        <f>COUNTIFS(Nodes!$E$2:$E$251,A6,Nodes!$C$2:$C$251,"person")</f>
        <v/>
      </c>
      <c r="D6" s="6">
        <f>COUNTIF(Nodes!$E$2:$E$251,A6)-B6-C6</f>
        <v/>
      </c>
      <c r="E6" s="6">
        <f>COUNTIFS(Nodes!$E$2:$E$251,A6,Nodes!$P$2:$P$251,"top ten")</f>
        <v/>
      </c>
      <c r="F6" s="6">
        <f>COUNTIF(Nodes!$E$2:$E$251,A6)</f>
        <v/>
      </c>
    </row>
    <row r="7">
      <c r="A7" s="6" t="inlineStr">
        <is>
          <t>Phosphate and mining</t>
        </is>
      </c>
      <c r="B7" s="6">
        <f>COUNTIFS(Nodes!$E$2:$E$251,A7,Nodes!$C$2:$C$251,"business")</f>
        <v/>
      </c>
      <c r="C7" s="6">
        <f>COUNTIFS(Nodes!$E$2:$E$251,A7,Nodes!$C$2:$C$251,"person")</f>
        <v/>
      </c>
      <c r="D7" s="6">
        <f>COUNTIF(Nodes!$E$2:$E$251,A7)-B7-C7</f>
        <v/>
      </c>
      <c r="E7" s="6">
        <f>COUNTIFS(Nodes!$E$2:$E$251,A7,Nodes!$P$2:$P$251,"top ten")</f>
        <v/>
      </c>
      <c r="F7" s="6">
        <f>COUNTIF(Nodes!$E$2:$E$251,A7)</f>
        <v/>
      </c>
    </row>
    <row r="8">
      <c r="A8" s="6" t="inlineStr">
        <is>
          <t>Energy and land conversion</t>
        </is>
      </c>
      <c r="B8" s="6">
        <f>COUNTIFS(Nodes!$E$2:$E$251,A8,Nodes!$C$2:$C$251,"business")</f>
        <v/>
      </c>
      <c r="C8" s="6">
        <f>COUNTIFS(Nodes!$E$2:$E$251,A8,Nodes!$C$2:$C$251,"person")</f>
        <v/>
      </c>
      <c r="D8" s="6">
        <f>COUNTIF(Nodes!$E$2:$E$251,A8)-B8-C8</f>
        <v/>
      </c>
      <c r="E8" s="6">
        <f>COUNTIFS(Nodes!$E$2:$E$251,A8,Nodes!$P$2:$P$251,"top ten")</f>
        <v/>
      </c>
      <c r="F8" s="6">
        <f>COUNTIF(Nodes!$E$2:$E$251,A8)</f>
        <v/>
      </c>
    </row>
    <row r="9">
      <c r="A9" s="6" t="inlineStr">
        <is>
          <t>Processing, packing, cooperatives and markets</t>
        </is>
      </c>
      <c r="B9" s="6">
        <f>COUNTIFS(Nodes!$E$2:$E$251,A9,Nodes!$C$2:$C$251,"business")</f>
        <v/>
      </c>
      <c r="C9" s="6">
        <f>COUNTIFS(Nodes!$E$2:$E$251,A9,Nodes!$C$2:$C$251,"person")</f>
        <v/>
      </c>
      <c r="D9" s="6">
        <f>COUNTIF(Nodes!$E$2:$E$251,A9)-B9-C9</f>
        <v/>
      </c>
      <c r="E9" s="6">
        <f>COUNTIFS(Nodes!$E$2:$E$251,A9,Nodes!$P$2:$P$251,"top ten")</f>
        <v/>
      </c>
      <c r="F9" s="6">
        <f>COUNTIF(Nodes!$E$2:$E$251,A9)</f>
        <v/>
      </c>
    </row>
    <row r="10">
      <c r="A10" s="6" t="inlineStr">
        <is>
          <t>Research, extension and industry institutions</t>
        </is>
      </c>
      <c r="B10" s="6">
        <f>COUNTIFS(Nodes!$E$2:$E$251,A10,Nodes!$C$2:$C$251,"business")</f>
        <v/>
      </c>
      <c r="C10" s="6">
        <f>COUNTIFS(Nodes!$E$2:$E$251,A10,Nodes!$C$2:$C$251,"person")</f>
        <v/>
      </c>
      <c r="D10" s="6">
        <f>COUNTIF(Nodes!$E$2:$E$251,A10)-B10-C10</f>
        <v/>
      </c>
      <c r="E10" s="6">
        <f>COUNTIFS(Nodes!$E$2:$E$251,A10,Nodes!$P$2:$P$251,"top ten")</f>
        <v/>
      </c>
      <c r="F10" s="6">
        <f>COUNTIF(Nodes!$E$2:$E$251,A10)</f>
        <v/>
      </c>
    </row>
    <row r="11">
      <c r="A11" s="6" t="inlineStr">
        <is>
          <t>Towns and cities</t>
        </is>
      </c>
      <c r="B11" s="6">
        <f>COUNTIFS(Nodes!$E$2:$E$251,A11,Nodes!$C$2:$C$251,"business")</f>
        <v/>
      </c>
      <c r="C11" s="6">
        <f>COUNTIFS(Nodes!$E$2:$E$251,A11,Nodes!$C$2:$C$251,"person")</f>
        <v/>
      </c>
      <c r="D11" s="6">
        <f>COUNTIF(Nodes!$E$2:$E$251,A11)-B11-C11</f>
        <v/>
      </c>
      <c r="E11" s="6">
        <f>COUNTIFS(Nodes!$E$2:$E$251,A11,Nodes!$P$2:$P$251,"top ten")</f>
        <v/>
      </c>
      <c r="F11" s="6">
        <f>COUNTIF(Nodes!$E$2:$E$251,A11)</f>
        <v/>
      </c>
    </row>
    <row r="12">
      <c r="A12" s="6" t="inlineStr">
        <is>
          <t>Outside the Heartland</t>
        </is>
      </c>
      <c r="B12" s="6">
        <f>COUNTIFS(Nodes!$E$2:$E$251,A12,Nodes!$C$2:$C$251,"business")</f>
        <v/>
      </c>
      <c r="C12" s="6">
        <f>COUNTIFS(Nodes!$E$2:$E$251,A12,Nodes!$C$2:$C$251,"person")</f>
        <v/>
      </c>
      <c r="D12" s="6">
        <f>COUNTIF(Nodes!$E$2:$E$251,A12)-B12-C12</f>
        <v/>
      </c>
      <c r="E12" s="6">
        <f>COUNTIFS(Nodes!$E$2:$E$251,A12,Nodes!$P$2:$P$251,"top ten")</f>
        <v/>
      </c>
      <c r="F12" s="6">
        <f>COUNTIF(Nodes!$E$2:$E$251,A12)</f>
        <v/>
      </c>
    </row>
    <row r="13">
      <c r="A13" s="7" t="inlineStr">
        <is>
          <t>Total</t>
        </is>
      </c>
      <c r="B13" s="7">
        <f>SUM(B2:B12)</f>
        <v/>
      </c>
      <c r="C13" s="7">
        <f>SUM(C2:C12)</f>
        <v/>
      </c>
      <c r="D13" s="7">
        <f>SUM(D2:D12)</f>
        <v/>
      </c>
      <c r="E13" s="7">
        <f>SUM(E2:E12)</f>
        <v/>
      </c>
      <c r="F13" s="7">
        <f>SUM(F2:F12)</f>
        <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26"/>
  <sheetViews>
    <sheetView workbookViewId="0">
      <selection activeCell="A1" sqref="A1"/>
    </sheetView>
  </sheetViews>
  <sheetFormatPr baseColWidth="8" defaultRowHeight="15"/>
  <cols>
    <col width="46" customWidth="1" min="1" max="1"/>
    <col width="16" customWidth="1" min="2" max="2"/>
    <col width="12" customWidth="1" min="3" max="3"/>
    <col width="12" customWidth="1" min="4" max="4"/>
  </cols>
  <sheetData>
    <row r="1">
      <c r="A1" s="5" t="inlineStr">
        <is>
          <t>Outside share: the share of edge endpoints that reach nodes in the outside hubs (Outside the Heartland, Outside Florida, Place not recorded). Computed on this dataset in the build; never adjusted for any case. An endpoint is one end of one edge; a node's outside share is its outside endpoints over all its endpoints.</t>
        </is>
      </c>
      <c r="B1" s="2" t="n"/>
      <c r="C1" s="2" t="n"/>
      <c r="D1" s="2" t="n"/>
    </row>
    <row r="2">
      <c r="A2" s="2" t="n"/>
      <c r="B2" s="2" t="n"/>
      <c r="C2" s="2" t="n"/>
      <c r="D2" s="2" t="n"/>
    </row>
    <row r="3">
      <c r="A3" s="8" t="inlineStr">
        <is>
          <t>By lane</t>
        </is>
      </c>
      <c r="B3" s="8" t="inlineStr">
        <is>
          <t>Outside endpoints</t>
        </is>
      </c>
      <c r="C3" s="8" t="inlineStr">
        <is>
          <t>All endpoints</t>
        </is>
      </c>
      <c r="D3" s="8" t="inlineStr">
        <is>
          <t>Outside share</t>
        </is>
      </c>
    </row>
    <row r="4">
      <c r="A4" s="2" t="inlineStr">
        <is>
          <t>Citrus</t>
        </is>
      </c>
      <c r="B4" s="2" t="n">
        <v>18</v>
      </c>
      <c r="C4" s="2" t="n">
        <v>52</v>
      </c>
      <c r="D4" s="2" t="n">
        <v>0.3462</v>
      </c>
    </row>
    <row r="5">
      <c r="A5" s="2" t="inlineStr">
        <is>
          <t>Sugar</t>
        </is>
      </c>
      <c r="B5" s="2" t="n">
        <v>7</v>
      </c>
      <c r="C5" s="2" t="n">
        <v>65</v>
      </c>
      <c r="D5" s="2" t="n">
        <v>0.1077</v>
      </c>
    </row>
    <row r="6">
      <c r="A6" s="2" t="inlineStr">
        <is>
          <t>Cattle and ranching</t>
        </is>
      </c>
      <c r="B6" s="2" t="n">
        <v>13</v>
      </c>
      <c r="C6" s="2" t="n">
        <v>48</v>
      </c>
      <c r="D6" s="2" t="n">
        <v>0.2708</v>
      </c>
    </row>
    <row r="7">
      <c r="A7" s="2" t="inlineStr">
        <is>
          <t>Vegetables, melons and row crops</t>
        </is>
      </c>
      <c r="B7" s="2" t="n">
        <v>6</v>
      </c>
      <c r="C7" s="2" t="n">
        <v>28</v>
      </c>
      <c r="D7" s="2" t="n">
        <v>0.2143</v>
      </c>
    </row>
    <row r="8">
      <c r="A8" s="2" t="inlineStr">
        <is>
          <t>Specialty crops</t>
        </is>
      </c>
      <c r="B8" s="2" t="n">
        <v>8</v>
      </c>
      <c r="C8" s="2" t="n">
        <v>25</v>
      </c>
      <c r="D8" s="2" t="n">
        <v>0.32</v>
      </c>
    </row>
    <row r="9">
      <c r="A9" s="2" t="inlineStr">
        <is>
          <t>Phosphate and mining</t>
        </is>
      </c>
      <c r="B9" s="2" t="n">
        <v>0</v>
      </c>
      <c r="C9" s="2" t="n">
        <v>9</v>
      </c>
      <c r="D9" s="2" t="n">
        <v>0</v>
      </c>
    </row>
    <row r="10">
      <c r="A10" s="2" t="inlineStr">
        <is>
          <t>Energy and land conversion</t>
        </is>
      </c>
      <c r="B10" s="2" t="n">
        <v>72</v>
      </c>
      <c r="C10" s="2" t="n">
        <v>149</v>
      </c>
      <c r="D10" s="2" t="n">
        <v>0.4832</v>
      </c>
    </row>
    <row r="11">
      <c r="A11" s="2" t="inlineStr">
        <is>
          <t>Processing, packing, cooperatives and markets</t>
        </is>
      </c>
      <c r="B11" s="2" t="n">
        <v>5</v>
      </c>
      <c r="C11" s="2" t="n">
        <v>39</v>
      </c>
      <c r="D11" s="2" t="n">
        <v>0.1282</v>
      </c>
    </row>
    <row r="12">
      <c r="A12" s="2" t="inlineStr">
        <is>
          <t>Research, extension and industry institutions</t>
        </is>
      </c>
      <c r="B12" s="2" t="n">
        <v>23</v>
      </c>
      <c r="C12" s="2" t="n">
        <v>131</v>
      </c>
      <c r="D12" s="2" t="n">
        <v>0.1756</v>
      </c>
    </row>
    <row r="13">
      <c r="A13" s="2" t="inlineStr">
        <is>
          <t>Towns and cities</t>
        </is>
      </c>
      <c r="B13" s="2" t="n">
        <v>7</v>
      </c>
      <c r="C13" s="2" t="n">
        <v>92</v>
      </c>
      <c r="D13" s="2" t="n">
        <v>0.0761</v>
      </c>
    </row>
    <row r="14">
      <c r="A14" s="2" t="n"/>
      <c r="B14" s="2" t="n"/>
      <c r="C14" s="2" t="n"/>
      <c r="D14" s="2" t="n"/>
    </row>
    <row r="15">
      <c r="A15" s="8" t="inlineStr">
        <is>
          <t>By district</t>
        </is>
      </c>
      <c r="B15" s="8" t="inlineStr">
        <is>
          <t>Outside endpoints</t>
        </is>
      </c>
      <c r="C15" s="8" t="inlineStr">
        <is>
          <t>All endpoints</t>
        </is>
      </c>
      <c r="D15" s="8" t="inlineStr">
        <is>
          <t>Outside share</t>
        </is>
      </c>
    </row>
    <row r="16">
      <c r="A16" s="2" t="inlineStr">
        <is>
          <t>The Ridge</t>
        </is>
      </c>
      <c r="B16" s="2" t="n">
        <v>19</v>
      </c>
      <c r="C16" s="2" t="n">
        <v>109</v>
      </c>
      <c r="D16" s="2" t="n">
        <v>0.1743</v>
      </c>
    </row>
    <row r="17">
      <c r="A17" s="2" t="inlineStr">
        <is>
          <t>Peace River valley</t>
        </is>
      </c>
      <c r="B17" s="2" t="n">
        <v>42</v>
      </c>
      <c r="C17" s="2" t="n">
        <v>95</v>
      </c>
      <c r="D17" s="2" t="n">
        <v>0.4421</v>
      </c>
    </row>
    <row r="18">
      <c r="A18" s="2" t="inlineStr">
        <is>
          <t>Okeechobee</t>
        </is>
      </c>
      <c r="B18" s="2" t="n">
        <v>23</v>
      </c>
      <c r="C18" s="2" t="n">
        <v>53</v>
      </c>
      <c r="D18" s="2" t="n">
        <v>0.434</v>
      </c>
    </row>
    <row r="19">
      <c r="A19" s="2" t="inlineStr">
        <is>
          <t>The Glades</t>
        </is>
      </c>
      <c r="B19" s="2" t="n">
        <v>53</v>
      </c>
      <c r="C19" s="2" t="n">
        <v>232</v>
      </c>
      <c r="D19" s="2" t="n">
        <v>0.2284</v>
      </c>
    </row>
    <row r="20">
      <c r="A20" s="2" t="inlineStr">
        <is>
          <t>Outside the Heartland</t>
        </is>
      </c>
      <c r="B20" s="2" t="n">
        <v>26</v>
      </c>
      <c r="C20" s="2" t="n">
        <v>155</v>
      </c>
      <c r="D20" s="2" t="n">
        <v>0.1677</v>
      </c>
    </row>
    <row r="21">
      <c r="A21" s="2" t="inlineStr">
        <is>
          <t>Outside Florida</t>
        </is>
      </c>
      <c r="B21" s="2" t="n">
        <v>6</v>
      </c>
      <c r="C21" s="2" t="n">
        <v>14</v>
      </c>
      <c r="D21" s="2" t="n">
        <v>0.4286</v>
      </c>
    </row>
    <row r="22">
      <c r="A22" s="2" t="inlineStr">
        <is>
          <t>Place not recorded</t>
        </is>
      </c>
      <c r="B22" s="2" t="n">
        <v>0</v>
      </c>
      <c r="C22" s="2" t="n">
        <v>0</v>
      </c>
      <c r="D22" s="2" t="inlineStr">
        <is>
          <t>no edges</t>
        </is>
      </c>
    </row>
    <row r="23">
      <c r="A23" s="2" t="n"/>
      <c r="B23" s="2" t="n"/>
      <c r="C23" s="2" t="n"/>
      <c r="D23" s="2" t="n"/>
    </row>
    <row r="24">
      <c r="A24" s="5" t="inlineStr">
        <is>
          <t>Region, all lanes</t>
        </is>
      </c>
      <c r="B24" s="5" t="n">
        <v>137</v>
      </c>
      <c r="C24" s="5" t="n">
        <v>489</v>
      </c>
      <c r="D24" s="5" t="n">
        <v>0.2802</v>
      </c>
    </row>
    <row r="25">
      <c r="A25" s="2" t="n"/>
      <c r="B25" s="2" t="n"/>
      <c r="C25" s="2" t="n"/>
      <c r="D25" s="2" t="n"/>
    </row>
    <row r="26">
      <c r="A26" s="2" t="inlineStr">
        <is>
          <t>Node level outside share sits on the Nodes sheet, column Y. The by lane and by district figures count only endpoints belonging to nodes inside the region; the outside hubs' own rows describe how the outside clusters connect back in. The figure measures how much of the region's documented structure routes through owners, buyers, lenders and agencies elsewhere; it is not a trade volume.</t>
        </is>
      </c>
      <c r="B26" s="2" t="n"/>
      <c r="C26" s="2" t="n"/>
      <c r="D26" s="2" t="n"/>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H246"/>
  <sheetViews>
    <sheetView workbookViewId="0">
      <pane ySplit="1" topLeftCell="A2" activePane="bottomLeft" state="frozen"/>
      <selection pane="bottomLeft" activeCell="A1" sqref="A1"/>
    </sheetView>
  </sheetViews>
  <sheetFormatPr baseColWidth="8" defaultRowHeight="15"/>
  <cols>
    <col width="40" customWidth="1" min="1" max="1"/>
    <col width="12" customWidth="1" min="2" max="2"/>
    <col width="34" customWidth="1" min="3" max="3"/>
    <col width="12" customWidth="1" min="4" max="4"/>
    <col width="12" customWidth="1" min="5" max="5"/>
    <col width="14" customWidth="1" min="6" max="6"/>
    <col width="14" customWidth="1" min="7" max="7"/>
    <col width="12" customWidth="1" min="8" max="8"/>
  </cols>
  <sheetData>
    <row r="1">
      <c r="A1" s="3" t="inlineStr">
        <is>
          <t>Node</t>
        </is>
      </c>
      <c r="B1" s="3" t="inlineStr">
        <is>
          <t>Kind</t>
        </is>
      </c>
      <c r="C1" s="3" t="inlineStr">
        <is>
          <t>Lane</t>
        </is>
      </c>
      <c r="D1" s="3" t="inlineStr">
        <is>
          <t>Degree (all edges)</t>
        </is>
      </c>
      <c r="E1" s="3" t="inlineStr">
        <is>
          <t>Distinct neighbours</t>
        </is>
      </c>
      <c r="F1" s="3" t="inlineStr">
        <is>
          <t>Betweenness (all edges)</t>
        </is>
      </c>
      <c r="G1" s="3" t="inlineStr">
        <is>
          <t>Personnel betweenness</t>
        </is>
      </c>
      <c r="H1" s="3" t="inlineStr">
        <is>
          <t>Outside share</t>
        </is>
      </c>
    </row>
    <row r="2">
      <c r="A2" s="2" t="inlineStr">
        <is>
          <t>Florida Power &amp; Light</t>
        </is>
      </c>
      <c r="B2" s="2" t="inlineStr">
        <is>
          <t>business</t>
        </is>
      </c>
      <c r="C2" s="2" t="inlineStr">
        <is>
          <t>Energy and land conversion</t>
        </is>
      </c>
      <c r="D2" s="2" t="n">
        <v>46</v>
      </c>
      <c r="E2" s="2" t="n">
        <v>46</v>
      </c>
      <c r="F2" s="2" t="n">
        <v>0.3313</v>
      </c>
      <c r="G2" s="2" t="n">
        <v>0.0432</v>
      </c>
      <c r="H2" s="2" t="n">
        <v>0.06519999999999999</v>
      </c>
    </row>
    <row r="3">
      <c r="A3" s="2" t="inlineStr">
        <is>
          <t>Consolidated Citrus LP</t>
        </is>
      </c>
      <c r="B3" s="2" t="inlineStr">
        <is>
          <t>business</t>
        </is>
      </c>
      <c r="C3" s="2" t="inlineStr">
        <is>
          <t>Citrus</t>
        </is>
      </c>
      <c r="D3" s="2" t="n">
        <v>3</v>
      </c>
      <c r="E3" s="2" t="n">
        <v>3</v>
      </c>
      <c r="F3" s="2" t="n">
        <v>0.3095</v>
      </c>
      <c r="G3" s="2" t="n">
        <v>0.0066</v>
      </c>
      <c r="H3" s="2" t="n">
        <v>1</v>
      </c>
    </row>
    <row r="4">
      <c r="A4" s="2" t="inlineStr">
        <is>
          <t>Turner Foods</t>
        </is>
      </c>
      <c r="B4" s="2" t="inlineStr">
        <is>
          <t>business</t>
        </is>
      </c>
      <c r="C4" s="2" t="inlineStr">
        <is>
          <t>Citrus</t>
        </is>
      </c>
      <c r="D4" s="2" t="n">
        <v>2</v>
      </c>
      <c r="E4" s="2" t="n">
        <v>2</v>
      </c>
      <c r="F4" s="2" t="n">
        <v>0.3046</v>
      </c>
      <c r="G4" s="2" t="n">
        <v>0.007900000000000001</v>
      </c>
      <c r="H4" s="2" t="n">
        <v>1</v>
      </c>
    </row>
    <row r="5">
      <c r="A5" s="2" t="inlineStr">
        <is>
          <t>Peace River Citrus Products</t>
        </is>
      </c>
      <c r="B5" s="2" t="inlineStr">
        <is>
          <t>business</t>
        </is>
      </c>
      <c r="C5" s="2" t="inlineStr">
        <is>
          <t>Processing, packing, cooperatives and markets</t>
        </is>
      </c>
      <c r="D5" s="2" t="n">
        <v>4</v>
      </c>
      <c r="E5" s="2" t="n">
        <v>4</v>
      </c>
      <c r="F5" s="2" t="n">
        <v>0.226</v>
      </c>
      <c r="G5" s="2" t="n">
        <v>0</v>
      </c>
      <c r="H5" s="2" t="n">
        <v>0.75</v>
      </c>
    </row>
    <row r="6">
      <c r="A6" s="2" t="inlineStr">
        <is>
          <t>Arcadia</t>
        </is>
      </c>
      <c r="B6" s="2" t="inlineStr">
        <is>
          <t>town</t>
        </is>
      </c>
      <c r="C6" s="2" t="inlineStr">
        <is>
          <t>Towns and cities</t>
        </is>
      </c>
      <c r="D6" s="2" t="n">
        <v>9</v>
      </c>
      <c r="E6" s="2" t="n">
        <v>9</v>
      </c>
      <c r="F6" s="2" t="n">
        <v>0.2193</v>
      </c>
      <c r="G6" s="2" t="n">
        <v>0.0228</v>
      </c>
      <c r="H6" s="2" t="n">
        <v>0.2222</v>
      </c>
    </row>
    <row r="7">
      <c r="A7" s="2" t="inlineStr">
        <is>
          <t>Coca-Cola and Minute Maid</t>
        </is>
      </c>
      <c r="B7" s="2" t="inlineStr">
        <is>
          <t>business</t>
        </is>
      </c>
      <c r="C7" s="2" t="inlineStr">
        <is>
          <t>Outside the Heartland</t>
        </is>
      </c>
      <c r="D7" s="2" t="n">
        <v>4</v>
      </c>
      <c r="E7" s="2" t="n">
        <v>4</v>
      </c>
      <c r="F7" s="2" t="n">
        <v>0.2103</v>
      </c>
      <c r="G7" s="2" t="n">
        <v>0.0017</v>
      </c>
      <c r="H7" s="2" t="n">
        <v>0.75</v>
      </c>
    </row>
    <row r="8">
      <c r="A8" s="2" t="inlineStr">
        <is>
          <t>Belle Glade</t>
        </is>
      </c>
      <c r="B8" s="2" t="inlineStr">
        <is>
          <t>town</t>
        </is>
      </c>
      <c r="C8" s="2" t="inlineStr">
        <is>
          <t>Towns and cities</t>
        </is>
      </c>
      <c r="D8" s="2" t="n">
        <v>11</v>
      </c>
      <c r="E8" s="2" t="n">
        <v>11</v>
      </c>
      <c r="F8" s="2" t="n">
        <v>0.1627</v>
      </c>
      <c r="G8" s="2" t="n">
        <v>0.1116</v>
      </c>
      <c r="H8" s="2" t="n">
        <v>0.09089999999999999</v>
      </c>
    </row>
    <row r="9">
      <c r="A9" s="2" t="inlineStr">
        <is>
          <t>Florida Southern Railway</t>
        </is>
      </c>
      <c r="B9" s="2" t="inlineStr">
        <is>
          <t>organisation</t>
        </is>
      </c>
      <c r="C9" s="2" t="inlineStr">
        <is>
          <t>Research, extension and industry institutions</t>
        </is>
      </c>
      <c r="D9" s="2" t="n">
        <v>6</v>
      </c>
      <c r="E9" s="2" t="n">
        <v>6</v>
      </c>
      <c r="F9" s="2" t="n">
        <v>0.1497</v>
      </c>
      <c r="G9" s="2" t="n">
        <v>0.076</v>
      </c>
      <c r="H9" s="2" t="n">
        <v>0.1667</v>
      </c>
    </row>
    <row r="10">
      <c r="A10" s="2" t="inlineStr">
        <is>
          <t>ACL Haines City Branch</t>
        </is>
      </c>
      <c r="B10" s="2" t="inlineStr">
        <is>
          <t>organisation</t>
        </is>
      </c>
      <c r="C10" s="2" t="inlineStr">
        <is>
          <t>Research, extension and industry institutions</t>
        </is>
      </c>
      <c r="D10" s="2" t="n">
        <v>7</v>
      </c>
      <c r="E10" s="2" t="n">
        <v>7</v>
      </c>
      <c r="F10" s="2" t="n">
        <v>0.1329</v>
      </c>
      <c r="G10" s="2" t="n">
        <v>0.1219</v>
      </c>
      <c r="H10" s="2" t="n">
        <v>0.1429</v>
      </c>
    </row>
    <row r="11">
      <c r="A11" s="2" t="inlineStr">
        <is>
          <t>King Ranch Florida farming</t>
        </is>
      </c>
      <c r="B11" s="2" t="inlineStr">
        <is>
          <t>business</t>
        </is>
      </c>
      <c r="C11" s="2" t="inlineStr">
        <is>
          <t>Vegetables, melons and row crops</t>
        </is>
      </c>
      <c r="D11" s="2" t="n">
        <v>3</v>
      </c>
      <c r="E11" s="2" t="n">
        <v>3</v>
      </c>
      <c r="F11" s="2" t="n">
        <v>0.1266</v>
      </c>
      <c r="G11" s="2" t="n">
        <v>0</v>
      </c>
      <c r="H11" s="2" t="n">
        <v>0.6667</v>
      </c>
    </row>
    <row r="12">
      <c r="A12" s="2" t="inlineStr">
        <is>
          <t>King Ranch</t>
        </is>
      </c>
      <c r="B12" s="2" t="inlineStr">
        <is>
          <t>business</t>
        </is>
      </c>
      <c r="C12" s="2" t="inlineStr">
        <is>
          <t>Outside the Heartland</t>
        </is>
      </c>
      <c r="D12" s="2" t="n">
        <v>3</v>
      </c>
      <c r="E12" s="2" t="n">
        <v>3</v>
      </c>
      <c r="F12" s="2" t="n">
        <v>0.1265</v>
      </c>
      <c r="G12" s="2" t="n">
        <v>0.0017</v>
      </c>
      <c r="H12" s="2" t="n">
        <v>0.6667</v>
      </c>
    </row>
    <row r="13">
      <c r="A13" s="2" t="inlineStr">
        <is>
          <t>Okeechobee</t>
        </is>
      </c>
      <c r="B13" s="2" t="inlineStr">
        <is>
          <t>town</t>
        </is>
      </c>
      <c r="C13" s="2" t="inlineStr">
        <is>
          <t>Towns and cities</t>
        </is>
      </c>
      <c r="D13" s="2" t="n">
        <v>10</v>
      </c>
      <c r="E13" s="2" t="n">
        <v>10</v>
      </c>
      <c r="F13" s="2" t="n">
        <v>0.1168</v>
      </c>
      <c r="G13" s="2" t="n">
        <v>0.0359</v>
      </c>
      <c r="H13" s="2" t="n">
        <v>0</v>
      </c>
    </row>
    <row r="14">
      <c r="A14" s="2" t="inlineStr">
        <is>
          <t>Lykes Bros Inc</t>
        </is>
      </c>
      <c r="B14" s="2" t="inlineStr">
        <is>
          <t>business</t>
        </is>
      </c>
      <c r="C14" s="2" t="inlineStr">
        <is>
          <t>Cattle and ranching</t>
        </is>
      </c>
      <c r="D14" s="2" t="n">
        <v>11</v>
      </c>
      <c r="E14" s="2" t="n">
        <v>11</v>
      </c>
      <c r="F14" s="2" t="n">
        <v>0.1147</v>
      </c>
      <c r="G14" s="2" t="n">
        <v>0.0403</v>
      </c>
      <c r="H14" s="2" t="n">
        <v>0.4545</v>
      </c>
    </row>
    <row r="15">
      <c r="A15" s="2" t="inlineStr">
        <is>
          <t>Florida Crystals Corporation</t>
        </is>
      </c>
      <c r="B15" s="2" t="inlineStr">
        <is>
          <t>business</t>
        </is>
      </c>
      <c r="C15" s="2" t="inlineStr">
        <is>
          <t>Sugar</t>
        </is>
      </c>
      <c r="D15" s="2" t="n">
        <v>11</v>
      </c>
      <c r="E15" s="2" t="n">
        <v>11</v>
      </c>
      <c r="F15" s="2" t="n">
        <v>0.1145</v>
      </c>
      <c r="G15" s="2" t="n">
        <v>0.0315</v>
      </c>
      <c r="H15" s="2" t="n">
        <v>0.09089999999999999</v>
      </c>
    </row>
    <row r="16">
      <c r="A16" s="2" t="inlineStr">
        <is>
          <t>Sugar Cane Growers Cooperative of Florida</t>
        </is>
      </c>
      <c r="B16" s="2" t="inlineStr">
        <is>
          <t>organisation</t>
        </is>
      </c>
      <c r="C16" s="2" t="inlineStr">
        <is>
          <t>Sugar</t>
        </is>
      </c>
      <c r="D16" s="2" t="n">
        <v>9</v>
      </c>
      <c r="E16" s="2" t="n">
        <v>9</v>
      </c>
      <c r="F16" s="2" t="n">
        <v>0.1073</v>
      </c>
      <c r="G16" s="2" t="n">
        <v>0.0557</v>
      </c>
      <c r="H16" s="2" t="n">
        <v>0.1111</v>
      </c>
    </row>
    <row r="17">
      <c r="A17" s="2" t="inlineStr">
        <is>
          <t>ASR Group</t>
        </is>
      </c>
      <c r="B17" s="2" t="inlineStr">
        <is>
          <t>business</t>
        </is>
      </c>
      <c r="C17" s="2" t="inlineStr">
        <is>
          <t>Processing, packing, cooperatives and markets</t>
        </is>
      </c>
      <c r="D17" s="2" t="n">
        <v>3</v>
      </c>
      <c r="E17" s="2" t="n">
        <v>3</v>
      </c>
      <c r="F17" s="2" t="n">
        <v>0.1046</v>
      </c>
      <c r="G17" s="2" t="n">
        <v>0.009900000000000001</v>
      </c>
      <c r="H17" s="2" t="n">
        <v>0</v>
      </c>
    </row>
    <row r="18">
      <c r="A18" s="2" t="inlineStr">
        <is>
          <t>U.S. Sugar Corporation</t>
        </is>
      </c>
      <c r="B18" s="2" t="inlineStr">
        <is>
          <t>business</t>
        </is>
      </c>
      <c r="C18" s="2" t="inlineStr">
        <is>
          <t>Sugar</t>
        </is>
      </c>
      <c r="D18" s="2" t="n">
        <v>12</v>
      </c>
      <c r="E18" s="2" t="n">
        <v>12</v>
      </c>
      <c r="F18" s="2" t="n">
        <v>0.0896</v>
      </c>
      <c r="G18" s="2" t="n">
        <v>0.0824</v>
      </c>
      <c r="H18" s="2" t="n">
        <v>0.25</v>
      </c>
    </row>
    <row r="19">
      <c r="A19" s="2" t="inlineStr">
        <is>
          <t>Lake Placid</t>
        </is>
      </c>
      <c r="B19" s="2" t="inlineStr">
        <is>
          <t>town</t>
        </is>
      </c>
      <c r="C19" s="2" t="inlineStr">
        <is>
          <t>Towns and cities</t>
        </is>
      </c>
      <c r="D19" s="2" t="n">
        <v>8</v>
      </c>
      <c r="E19" s="2" t="n">
        <v>8</v>
      </c>
      <c r="F19" s="2" t="n">
        <v>0.0887</v>
      </c>
      <c r="G19" s="2" t="n">
        <v>0.1274</v>
      </c>
      <c r="H19" s="2" t="n">
        <v>0</v>
      </c>
    </row>
    <row r="20">
      <c r="A20" s="2" t="inlineStr">
        <is>
          <t>Atlantic Coast Line Railroad</t>
        </is>
      </c>
      <c r="B20" s="2" t="inlineStr">
        <is>
          <t>business</t>
        </is>
      </c>
      <c r="C20" s="2" t="inlineStr">
        <is>
          <t>Outside the Heartland</t>
        </is>
      </c>
      <c r="D20" s="2" t="n">
        <v>3</v>
      </c>
      <c r="E20" s="2" t="n">
        <v>3</v>
      </c>
      <c r="F20" s="2" t="n">
        <v>0.0765</v>
      </c>
      <c r="G20" s="2" t="n">
        <v>0.0881</v>
      </c>
      <c r="H20" s="2" t="n">
        <v>0.3333</v>
      </c>
    </row>
    <row r="21">
      <c r="A21" s="2" t="inlineStr">
        <is>
          <t>South Florida Water Management District</t>
        </is>
      </c>
      <c r="B21" s="2" t="inlineStr">
        <is>
          <t>civic</t>
        </is>
      </c>
      <c r="C21" s="2" t="inlineStr">
        <is>
          <t>Research, extension and industry institutions</t>
        </is>
      </c>
      <c r="D21" s="2" t="n">
        <v>8</v>
      </c>
      <c r="E21" s="2" t="n">
        <v>8</v>
      </c>
      <c r="F21" s="2" t="n">
        <v>0.0693</v>
      </c>
      <c r="G21" s="2" t="n">
        <v>0.0509</v>
      </c>
      <c r="H21" s="2" t="n">
        <v>0</v>
      </c>
    </row>
    <row r="22">
      <c r="A22" s="2" t="inlineStr">
        <is>
          <t>Everglades Agricultural Area</t>
        </is>
      </c>
      <c r="B22" s="2" t="inlineStr">
        <is>
          <t>civic</t>
        </is>
      </c>
      <c r="C22" s="2" t="inlineStr">
        <is>
          <t>Research, extension and industry institutions</t>
        </is>
      </c>
      <c r="D22" s="2" t="n">
        <v>5</v>
      </c>
      <c r="E22" s="2" t="n">
        <v>5</v>
      </c>
      <c r="F22" s="2" t="n">
        <v>0.06900000000000001</v>
      </c>
      <c r="G22" s="2" t="n">
        <v>0</v>
      </c>
      <c r="H22" s="2" t="n">
        <v>0.2</v>
      </c>
    </row>
    <row r="23">
      <c r="A23" s="2" t="inlineStr">
        <is>
          <t>Joshua Citrus Inc</t>
        </is>
      </c>
      <c r="B23" s="2" t="inlineStr">
        <is>
          <t>business</t>
        </is>
      </c>
      <c r="C23" s="2" t="inlineStr">
        <is>
          <t>Citrus</t>
        </is>
      </c>
      <c r="D23" s="2" t="n">
        <v>4</v>
      </c>
      <c r="E23" s="2" t="n">
        <v>4</v>
      </c>
      <c r="F23" s="2" t="n">
        <v>0.0679</v>
      </c>
      <c r="G23" s="2" t="n">
        <v>0</v>
      </c>
      <c r="H23" s="2" t="n">
        <v>0.75</v>
      </c>
    </row>
    <row r="24">
      <c r="A24" s="2" t="inlineStr">
        <is>
          <t>Florida Heartland Economic Region of Opportunity</t>
        </is>
      </c>
      <c r="B24" s="2" t="inlineStr">
        <is>
          <t>organisation</t>
        </is>
      </c>
      <c r="C24" s="2" t="inlineStr">
        <is>
          <t>Research, extension and industry institutions</t>
        </is>
      </c>
      <c r="D24" s="2" t="n">
        <v>3</v>
      </c>
      <c r="E24" s="2" t="n">
        <v>3</v>
      </c>
      <c r="F24" s="2" t="n">
        <v>0.06320000000000001</v>
      </c>
      <c r="G24" s="2" t="n">
        <v>0.0194</v>
      </c>
      <c r="H24" s="2" t="n">
        <v>0.3333</v>
      </c>
    </row>
    <row r="25">
      <c r="A25" s="2" t="inlineStr">
        <is>
          <t>Florida Farm Bureau and the county farm bureaus</t>
        </is>
      </c>
      <c r="B25" s="2" t="inlineStr">
        <is>
          <t>organisation</t>
        </is>
      </c>
      <c r="C25" s="2" t="inlineStr">
        <is>
          <t>Research, extension and industry institutions</t>
        </is>
      </c>
      <c r="D25" s="2" t="n">
        <v>4</v>
      </c>
      <c r="E25" s="2" t="n">
        <v>4</v>
      </c>
      <c r="F25" s="2" t="n">
        <v>0.062</v>
      </c>
      <c r="G25" s="2" t="n">
        <v>0</v>
      </c>
      <c r="H25" s="2" t="n">
        <v>0</v>
      </c>
    </row>
    <row r="26">
      <c r="A26" s="2" t="inlineStr">
        <is>
          <t>A. Duda &amp; Sons</t>
        </is>
      </c>
      <c r="B26" s="2" t="inlineStr">
        <is>
          <t>business</t>
        </is>
      </c>
      <c r="C26" s="2" t="inlineStr">
        <is>
          <t>Vegetables, melons and row crops</t>
        </is>
      </c>
      <c r="D26" s="2" t="n">
        <v>4</v>
      </c>
      <c r="E26" s="2" t="n">
        <v>4</v>
      </c>
      <c r="F26" s="2" t="n">
        <v>0.0598</v>
      </c>
      <c r="G26" s="2" t="n">
        <v>0.1177</v>
      </c>
      <c r="H26" s="2" t="n">
        <v>0.25</v>
      </c>
    </row>
    <row r="27">
      <c r="A27" s="2" t="inlineStr">
        <is>
          <t>Alico Inc</t>
        </is>
      </c>
      <c r="B27" s="2" t="inlineStr">
        <is>
          <t>business</t>
        </is>
      </c>
      <c r="C27" s="2" t="inlineStr">
        <is>
          <t>Citrus</t>
        </is>
      </c>
      <c r="D27" s="2" t="n">
        <v>6</v>
      </c>
      <c r="E27" s="2" t="n">
        <v>6</v>
      </c>
      <c r="F27" s="2" t="n">
        <v>0.056</v>
      </c>
      <c r="G27" s="2" t="n">
        <v>0.0164</v>
      </c>
      <c r="H27" s="2" t="n">
        <v>0.5</v>
      </c>
    </row>
    <row r="28">
      <c r="A28" s="2" t="inlineStr">
        <is>
          <t>Citrus World, Florida's Natural Growers</t>
        </is>
      </c>
      <c r="B28" s="2" t="inlineStr">
        <is>
          <t>organisation</t>
        </is>
      </c>
      <c r="C28" s="2" t="inlineStr">
        <is>
          <t>Processing, packing, cooperatives and markets</t>
        </is>
      </c>
      <c r="D28" s="2" t="n">
        <v>6</v>
      </c>
      <c r="E28" s="2" t="n">
        <v>6</v>
      </c>
      <c r="F28" s="2" t="n">
        <v>0.054</v>
      </c>
      <c r="G28" s="2" t="n">
        <v>0.0654</v>
      </c>
      <c r="H28" s="2" t="n">
        <v>0</v>
      </c>
    </row>
    <row r="29">
      <c r="A29" s="2" t="inlineStr">
        <is>
          <t>Moore Haven</t>
        </is>
      </c>
      <c r="B29" s="2" t="inlineStr">
        <is>
          <t>town</t>
        </is>
      </c>
      <c r="C29" s="2" t="inlineStr">
        <is>
          <t>Towns and cities</t>
        </is>
      </c>
      <c r="D29" s="2" t="n">
        <v>7</v>
      </c>
      <c r="E29" s="2" t="n">
        <v>7</v>
      </c>
      <c r="F29" s="2" t="n">
        <v>0.0526</v>
      </c>
      <c r="G29" s="2" t="n">
        <v>0.0183</v>
      </c>
      <c r="H29" s="2" t="n">
        <v>0</v>
      </c>
    </row>
    <row r="30">
      <c r="A30" s="2" t="inlineStr">
        <is>
          <t>Tropicana</t>
        </is>
      </c>
      <c r="B30" s="2" t="inlineStr">
        <is>
          <t>business</t>
        </is>
      </c>
      <c r="C30" s="2" t="inlineStr">
        <is>
          <t>Outside the Heartland</t>
        </is>
      </c>
      <c r="D30" s="2" t="n">
        <v>3</v>
      </c>
      <c r="E30" s="2" t="n">
        <v>3</v>
      </c>
      <c r="F30" s="2" t="n">
        <v>0.0519</v>
      </c>
      <c r="G30" s="2" t="n">
        <v>0</v>
      </c>
      <c r="H30" s="2" t="n">
        <v>0.3333</v>
      </c>
    </row>
    <row r="31">
      <c r="A31" s="2" t="inlineStr">
        <is>
          <t>Fort Meade</t>
        </is>
      </c>
      <c r="B31" s="2" t="inlineStr">
        <is>
          <t>town</t>
        </is>
      </c>
      <c r="C31" s="2" t="inlineStr">
        <is>
          <t>Towns and cities</t>
        </is>
      </c>
      <c r="D31" s="2" t="n">
        <v>3</v>
      </c>
      <c r="E31" s="2" t="n">
        <v>3</v>
      </c>
      <c r="F31" s="2" t="n">
        <v>0.0514</v>
      </c>
      <c r="G31" s="2" t="n">
        <v>0.0225</v>
      </c>
      <c r="H31" s="2" t="n">
        <v>0</v>
      </c>
    </row>
    <row r="32">
      <c r="A32" s="2" t="inlineStr">
        <is>
          <t>Sebring</t>
        </is>
      </c>
      <c r="B32" s="2" t="inlineStr">
        <is>
          <t>town</t>
        </is>
      </c>
      <c r="C32" s="2" t="inlineStr">
        <is>
          <t>Towns and cities</t>
        </is>
      </c>
      <c r="D32" s="2" t="n">
        <v>8</v>
      </c>
      <c r="E32" s="2" t="n">
        <v>8</v>
      </c>
      <c r="F32" s="2" t="n">
        <v>0.0486</v>
      </c>
      <c r="G32" s="2" t="n">
        <v>0.0113</v>
      </c>
      <c r="H32" s="2" t="n">
        <v>0.125</v>
      </c>
    </row>
    <row r="33">
      <c r="A33" s="2" t="inlineStr">
        <is>
          <t>Frostproof</t>
        </is>
      </c>
      <c r="B33" s="2" t="inlineStr">
        <is>
          <t>town</t>
        </is>
      </c>
      <c r="C33" s="2" t="inlineStr">
        <is>
          <t>Towns and cities</t>
        </is>
      </c>
      <c r="D33" s="2" t="n">
        <v>5</v>
      </c>
      <c r="E33" s="2" t="n">
        <v>5</v>
      </c>
      <c r="F33" s="2" t="n">
        <v>0.0457</v>
      </c>
      <c r="G33" s="2" t="n">
        <v>0.0255</v>
      </c>
      <c r="H33" s="2" t="n">
        <v>0.4</v>
      </c>
    </row>
    <row r="34">
      <c r="A34" s="2" t="inlineStr">
        <is>
          <t>Wauchula</t>
        </is>
      </c>
      <c r="B34" s="2" t="inlineStr">
        <is>
          <t>town</t>
        </is>
      </c>
      <c r="C34" s="2" t="inlineStr">
        <is>
          <t>Towns and cities</t>
        </is>
      </c>
      <c r="D34" s="2" t="n">
        <v>3</v>
      </c>
      <c r="E34" s="2" t="n">
        <v>3</v>
      </c>
      <c r="F34" s="2" t="n">
        <v>0.0448</v>
      </c>
      <c r="G34" s="2" t="n">
        <v>0.0392</v>
      </c>
      <c r="H34" s="2" t="n">
        <v>0</v>
      </c>
    </row>
    <row r="35">
      <c r="A35" s="2" t="inlineStr">
        <is>
          <t>Central Florida Regional Planning Council</t>
        </is>
      </c>
      <c r="B35" s="2" t="inlineStr">
        <is>
          <t>civic</t>
        </is>
      </c>
      <c r="C35" s="2" t="inlineStr">
        <is>
          <t>Research, extension and industry institutions</t>
        </is>
      </c>
      <c r="D35" s="2" t="n">
        <v>2</v>
      </c>
      <c r="E35" s="2" t="n">
        <v>2</v>
      </c>
      <c r="F35" s="2" t="n">
        <v>0.0411</v>
      </c>
      <c r="G35" s="2" t="n">
        <v>0</v>
      </c>
      <c r="H35" s="2" t="n">
        <v>0</v>
      </c>
    </row>
    <row r="36">
      <c r="A36" s="2" t="inlineStr">
        <is>
          <t>Florida Cattlemen's Association</t>
        </is>
      </c>
      <c r="B36" s="2" t="inlineStr">
        <is>
          <t>organisation</t>
        </is>
      </c>
      <c r="C36" s="2" t="inlineStr">
        <is>
          <t>Research, extension and industry institutions</t>
        </is>
      </c>
      <c r="D36" s="2" t="n">
        <v>5</v>
      </c>
      <c r="E36" s="2" t="n">
        <v>5</v>
      </c>
      <c r="F36" s="2" t="n">
        <v>0.0384</v>
      </c>
      <c r="G36" s="2" t="n">
        <v>0.0182</v>
      </c>
      <c r="H36" s="2" t="n">
        <v>0</v>
      </c>
    </row>
    <row r="37">
      <c r="A37" s="2" t="inlineStr">
        <is>
          <t>FEC Kissimmee Valley Line</t>
        </is>
      </c>
      <c r="B37" s="2" t="inlineStr">
        <is>
          <t>organisation</t>
        </is>
      </c>
      <c r="C37" s="2" t="inlineStr">
        <is>
          <t>Research, extension and industry institutions</t>
        </is>
      </c>
      <c r="D37" s="2" t="n">
        <v>3</v>
      </c>
      <c r="E37" s="2" t="n">
        <v>3</v>
      </c>
      <c r="F37" s="2" t="n">
        <v>0.0378</v>
      </c>
      <c r="G37" s="2" t="n">
        <v>0.0194</v>
      </c>
      <c r="H37" s="2" t="n">
        <v>0</v>
      </c>
    </row>
    <row r="38">
      <c r="A38" s="2" t="inlineStr">
        <is>
          <t>Ben Hill Griffin Inc</t>
        </is>
      </c>
      <c r="B38" s="2" t="inlineStr">
        <is>
          <t>business</t>
        </is>
      </c>
      <c r="C38" s="2" t="inlineStr">
        <is>
          <t>Citrus</t>
        </is>
      </c>
      <c r="D38" s="2" t="n">
        <v>6</v>
      </c>
      <c r="E38" s="2" t="n">
        <v>6</v>
      </c>
      <c r="F38" s="2" t="n">
        <v>0.0369</v>
      </c>
      <c r="G38" s="2" t="n">
        <v>0.0305</v>
      </c>
      <c r="H38" s="2" t="n">
        <v>0.1667</v>
      </c>
    </row>
    <row r="39">
      <c r="A39" s="2" t="inlineStr">
        <is>
          <t>Everglades Drainage District</t>
        </is>
      </c>
      <c r="B39" s="2" t="inlineStr">
        <is>
          <t>civic</t>
        </is>
      </c>
      <c r="C39" s="2" t="inlineStr">
        <is>
          <t>Research, extension and industry institutions</t>
        </is>
      </c>
      <c r="D39" s="2" t="n">
        <v>5</v>
      </c>
      <c r="E39" s="2" t="n">
        <v>5</v>
      </c>
      <c r="F39" s="2" t="n">
        <v>0.0367</v>
      </c>
      <c r="G39" s="2" t="n">
        <v>0.0461</v>
      </c>
      <c r="H39" s="2" t="n">
        <v>0.2</v>
      </c>
    </row>
    <row r="40">
      <c r="A40" s="2" t="inlineStr">
        <is>
          <t>Roman III Ranches</t>
        </is>
      </c>
      <c r="B40" s="2" t="inlineStr">
        <is>
          <t>business</t>
        </is>
      </c>
      <c r="C40" s="2" t="inlineStr">
        <is>
          <t>Cattle and ranching</t>
        </is>
      </c>
      <c r="D40" s="2" t="n">
        <v>5</v>
      </c>
      <c r="E40" s="2" t="n">
        <v>5</v>
      </c>
      <c r="F40" s="2" t="n">
        <v>0.0366</v>
      </c>
      <c r="G40" s="2" t="n">
        <v>0.0313</v>
      </c>
      <c r="H40" s="2" t="n">
        <v>0.2</v>
      </c>
    </row>
    <row r="41">
      <c r="A41" s="2" t="inlineStr">
        <is>
          <t>Seaboard Air Line, Florida Western and Northern</t>
        </is>
      </c>
      <c r="B41" s="2" t="inlineStr">
        <is>
          <t>organisation</t>
        </is>
      </c>
      <c r="C41" s="2" t="inlineStr">
        <is>
          <t>Research, extension and industry institutions</t>
        </is>
      </c>
      <c r="D41" s="2" t="n">
        <v>3</v>
      </c>
      <c r="E41" s="2" t="n">
        <v>3</v>
      </c>
      <c r="F41" s="2" t="n">
        <v>0.0358</v>
      </c>
      <c r="G41" s="2" t="n">
        <v>0</v>
      </c>
      <c r="H41" s="2" t="n">
        <v>0</v>
      </c>
    </row>
    <row r="42">
      <c r="A42" s="2" t="inlineStr">
        <is>
          <t>Hurricanes of 1926 and 1928</t>
        </is>
      </c>
      <c r="B42" s="2" t="inlineStr">
        <is>
          <t>event</t>
        </is>
      </c>
      <c r="C42" s="2" t="inlineStr">
        <is>
          <t>Research, extension and industry institutions</t>
        </is>
      </c>
      <c r="D42" s="2" t="n">
        <v>3</v>
      </c>
      <c r="E42" s="2" t="n">
        <v>3</v>
      </c>
      <c r="F42" s="2" t="n">
        <v>0.0348</v>
      </c>
      <c r="G42" s="2" t="n">
        <v>0</v>
      </c>
      <c r="H42" s="2" t="n">
        <v>0</v>
      </c>
    </row>
    <row r="43">
      <c r="A43" s="2" t="inlineStr">
        <is>
          <t>Ben Hill Griffin Jr</t>
        </is>
      </c>
      <c r="B43" s="2" t="inlineStr">
        <is>
          <t>person</t>
        </is>
      </c>
      <c r="C43" s="2" t="inlineStr">
        <is>
          <t>Citrus</t>
        </is>
      </c>
      <c r="D43" s="2" t="n">
        <v>4</v>
      </c>
      <c r="E43" s="2" t="n">
        <v>4</v>
      </c>
      <c r="F43" s="2" t="n">
        <v>0.0339</v>
      </c>
      <c r="G43" s="2" t="n">
        <v>0.008</v>
      </c>
      <c r="H43" s="2" t="n">
        <v>0.25</v>
      </c>
    </row>
    <row r="44">
      <c r="A44" s="2" t="inlineStr">
        <is>
          <t>Glades Sugar House</t>
        </is>
      </c>
      <c r="B44" s="2" t="inlineStr">
        <is>
          <t>business</t>
        </is>
      </c>
      <c r="C44" s="2" t="inlineStr">
        <is>
          <t>Processing, packing, cooperatives and markets</t>
        </is>
      </c>
      <c r="D44" s="2" t="n">
        <v>2</v>
      </c>
      <c r="E44" s="2" t="n">
        <v>2</v>
      </c>
      <c r="F44" s="2" t="n">
        <v>0.0323</v>
      </c>
      <c r="G44" s="2" t="n">
        <v>0</v>
      </c>
      <c r="H44" s="2" t="n">
        <v>0</v>
      </c>
    </row>
    <row r="45">
      <c r="A45" s="2" t="inlineStr">
        <is>
          <t>South Fort Meade mine</t>
        </is>
      </c>
      <c r="B45" s="2" t="inlineStr">
        <is>
          <t>business</t>
        </is>
      </c>
      <c r="C45" s="2" t="inlineStr">
        <is>
          <t>Phosphate and mining</t>
        </is>
      </c>
      <c r="D45" s="2" t="n">
        <v>2</v>
      </c>
      <c r="E45" s="2" t="n">
        <v>2</v>
      </c>
      <c r="F45" s="2" t="n">
        <v>0.0318</v>
      </c>
      <c r="G45" s="2" t="n">
        <v>0.0181</v>
      </c>
      <c r="H45" s="2" t="n">
        <v>0</v>
      </c>
    </row>
    <row r="46">
      <c r="A46" s="2" t="inlineStr">
        <is>
          <t>Moore Haven and Clewiston Railway</t>
        </is>
      </c>
      <c r="B46" s="2" t="inlineStr">
        <is>
          <t>organisation</t>
        </is>
      </c>
      <c r="C46" s="2" t="inlineStr">
        <is>
          <t>Research, extension and industry institutions</t>
        </is>
      </c>
      <c r="D46" s="2" t="n">
        <v>3</v>
      </c>
      <c r="E46" s="2" t="n">
        <v>3</v>
      </c>
      <c r="F46" s="2" t="n">
        <v>0.0317</v>
      </c>
      <c r="G46" s="2" t="n">
        <v>0</v>
      </c>
      <c r="H46" s="2" t="n">
        <v>0</v>
      </c>
    </row>
    <row r="47">
      <c r="A47" s="2" t="inlineStr">
        <is>
          <t>Bright Hour Ranch</t>
        </is>
      </c>
      <c r="B47" s="2" t="inlineStr">
        <is>
          <t>business</t>
        </is>
      </c>
      <c r="C47" s="2" t="inlineStr">
        <is>
          <t>Cattle and ranching</t>
        </is>
      </c>
      <c r="D47" s="2" t="n">
        <v>3</v>
      </c>
      <c r="E47" s="2" t="n">
        <v>3</v>
      </c>
      <c r="F47" s="2" t="n">
        <v>0.0304</v>
      </c>
      <c r="G47" s="2" t="n">
        <v>0</v>
      </c>
      <c r="H47" s="2" t="n">
        <v>0.3333</v>
      </c>
    </row>
    <row r="48">
      <c r="A48" s="2" t="inlineStr">
        <is>
          <t>UF/IFAS Extension in the Heartland counties</t>
        </is>
      </c>
      <c r="B48" s="2" t="inlineStr">
        <is>
          <t>civic</t>
        </is>
      </c>
      <c r="C48" s="2" t="inlineStr">
        <is>
          <t>Research, extension and industry institutions</t>
        </is>
      </c>
      <c r="D48" s="2" t="n">
        <v>3</v>
      </c>
      <c r="E48" s="2" t="n">
        <v>3</v>
      </c>
      <c r="F48" s="2" t="n">
        <v>0.0283</v>
      </c>
      <c r="G48" s="2" t="n">
        <v>0</v>
      </c>
      <c r="H48" s="2" t="n">
        <v>0.3333</v>
      </c>
    </row>
    <row r="49">
      <c r="A49" s="2" t="inlineStr">
        <is>
          <t>Larson Dairy</t>
        </is>
      </c>
      <c r="B49" s="2" t="inlineStr">
        <is>
          <t>business</t>
        </is>
      </c>
      <c r="C49" s="2" t="inlineStr">
        <is>
          <t>Specialty crops</t>
        </is>
      </c>
      <c r="D49" s="2" t="n">
        <v>4</v>
      </c>
      <c r="E49" s="2" t="n">
        <v>4</v>
      </c>
      <c r="F49" s="2" t="n">
        <v>0.0281</v>
      </c>
      <c r="G49" s="2" t="n">
        <v>0.0138</v>
      </c>
      <c r="H49" s="2" t="n">
        <v>0.25</v>
      </c>
    </row>
    <row r="50">
      <c r="A50" s="2" t="inlineStr">
        <is>
          <t>Peace River Packing Company</t>
        </is>
      </c>
      <c r="B50" s="2" t="inlineStr">
        <is>
          <t>business</t>
        </is>
      </c>
      <c r="C50" s="2" t="inlineStr">
        <is>
          <t>Processing, packing, cooperatives and markets</t>
        </is>
      </c>
      <c r="D50" s="2" t="n">
        <v>3</v>
      </c>
      <c r="E50" s="2" t="n">
        <v>3</v>
      </c>
      <c r="F50" s="2" t="n">
        <v>0.0272</v>
      </c>
      <c r="G50" s="2" t="n">
        <v>0.0312</v>
      </c>
      <c r="H50" s="2" t="n">
        <v>0.3333</v>
      </c>
    </row>
    <row r="51">
      <c r="A51" s="2" t="inlineStr">
        <is>
          <t>LaBelle</t>
        </is>
      </c>
      <c r="B51" s="2" t="inlineStr">
        <is>
          <t>town</t>
        </is>
      </c>
      <c r="C51" s="2" t="inlineStr">
        <is>
          <t>Towns and cities</t>
        </is>
      </c>
      <c r="D51" s="2" t="n">
        <v>5</v>
      </c>
      <c r="E51" s="2" t="n">
        <v>5</v>
      </c>
      <c r="F51" s="2" t="n">
        <v>0.0265</v>
      </c>
      <c r="G51" s="2" t="n">
        <v>0.0362</v>
      </c>
      <c r="H51" s="2" t="n">
        <v>0.2</v>
      </c>
    </row>
    <row r="52">
      <c r="A52" s="2" t="inlineStr">
        <is>
          <t>Parker Brothers Ranch</t>
        </is>
      </c>
      <c r="B52" s="2" t="inlineStr">
        <is>
          <t>business</t>
        </is>
      </c>
      <c r="C52" s="2" t="inlineStr">
        <is>
          <t>Cattle and ranching</t>
        </is>
      </c>
      <c r="D52" s="2" t="n">
        <v>3</v>
      </c>
      <c r="E52" s="2" t="n">
        <v>3</v>
      </c>
      <c r="F52" s="2" t="n">
        <v>0.0262</v>
      </c>
      <c r="G52" s="2" t="n">
        <v>0</v>
      </c>
      <c r="H52" s="2" t="n">
        <v>0.3333</v>
      </c>
    </row>
    <row r="53">
      <c r="A53" s="2" t="inlineStr">
        <is>
          <t>UF/IFAS Range Cattle Research and Education Center</t>
        </is>
      </c>
      <c r="B53" s="2" t="inlineStr">
        <is>
          <t>civic</t>
        </is>
      </c>
      <c r="C53" s="2" t="inlineStr">
        <is>
          <t>Research, extension and industry institutions</t>
        </is>
      </c>
      <c r="D53" s="2" t="n">
        <v>3</v>
      </c>
      <c r="E53" s="2" t="n">
        <v>3</v>
      </c>
      <c r="F53" s="2" t="n">
        <v>0.0262</v>
      </c>
      <c r="G53" s="2" t="n">
        <v>0</v>
      </c>
      <c r="H53" s="2" t="n">
        <v>0.6667</v>
      </c>
    </row>
    <row r="54">
      <c r="A54" s="2" t="inlineStr">
        <is>
          <t>South Central Florida Express</t>
        </is>
      </c>
      <c r="B54" s="2" t="inlineStr">
        <is>
          <t>business</t>
        </is>
      </c>
      <c r="C54" s="2" t="inlineStr">
        <is>
          <t>Processing, packing, cooperatives and markets</t>
        </is>
      </c>
      <c r="D54" s="2" t="n">
        <v>3</v>
      </c>
      <c r="E54" s="2" t="n">
        <v>3</v>
      </c>
      <c r="F54" s="2" t="n">
        <v>0.0259</v>
      </c>
      <c r="G54" s="2" t="n">
        <v>0.0378</v>
      </c>
      <c r="H54" s="2" t="n">
        <v>0</v>
      </c>
    </row>
    <row r="55">
      <c r="A55" s="2" t="inlineStr">
        <is>
          <t>Duda Sod</t>
        </is>
      </c>
      <c r="B55" s="2" t="inlineStr">
        <is>
          <t>business</t>
        </is>
      </c>
      <c r="C55" s="2" t="inlineStr">
        <is>
          <t>Specialty crops</t>
        </is>
      </c>
      <c r="D55" s="2" t="n">
        <v>2</v>
      </c>
      <c r="E55" s="2" t="n">
        <v>2</v>
      </c>
      <c r="F55" s="2" t="n">
        <v>0.0259</v>
      </c>
      <c r="G55" s="2" t="n">
        <v>0.1002</v>
      </c>
      <c r="H55" s="2" t="n">
        <v>0</v>
      </c>
    </row>
    <row r="56">
      <c r="A56" s="2" t="inlineStr">
        <is>
          <t>Southern Gardens Citrus</t>
        </is>
      </c>
      <c r="B56" s="2" t="inlineStr">
        <is>
          <t>business</t>
        </is>
      </c>
      <c r="C56" s="2" t="inlineStr">
        <is>
          <t>Citrus</t>
        </is>
      </c>
      <c r="D56" s="2" t="n">
        <v>3</v>
      </c>
      <c r="E56" s="2" t="n">
        <v>3</v>
      </c>
      <c r="F56" s="2" t="n">
        <v>0.0251</v>
      </c>
      <c r="G56" s="2" t="n">
        <v>0.0269</v>
      </c>
      <c r="H56" s="2" t="n">
        <v>0.3333</v>
      </c>
    </row>
    <row r="57">
      <c r="A57" s="2" t="inlineStr">
        <is>
          <t>Avon Park</t>
        </is>
      </c>
      <c r="B57" s="2" t="inlineStr">
        <is>
          <t>town</t>
        </is>
      </c>
      <c r="C57" s="2" t="inlineStr">
        <is>
          <t>Towns and cities</t>
        </is>
      </c>
      <c r="D57" s="2" t="n">
        <v>4</v>
      </c>
      <c r="E57" s="2" t="n">
        <v>4</v>
      </c>
      <c r="F57" s="2" t="n">
        <v>0.0245</v>
      </c>
      <c r="G57" s="2" t="n">
        <v>0</v>
      </c>
      <c r="H57" s="2" t="n">
        <v>0</v>
      </c>
    </row>
    <row r="58">
      <c r="A58" s="2" t="inlineStr">
        <is>
          <t>The Mosaic Company</t>
        </is>
      </c>
      <c r="B58" s="2" t="inlineStr">
        <is>
          <t>business</t>
        </is>
      </c>
      <c r="C58" s="2" t="inlineStr">
        <is>
          <t>Phosphate and mining</t>
        </is>
      </c>
      <c r="D58" s="2" t="n">
        <v>4</v>
      </c>
      <c r="E58" s="2" t="n">
        <v>4</v>
      </c>
      <c r="F58" s="2" t="n">
        <v>0.0241</v>
      </c>
      <c r="G58" s="2" t="n">
        <v>0.0138</v>
      </c>
      <c r="H58" s="2" t="n">
        <v>0</v>
      </c>
    </row>
    <row r="59">
      <c r="A59" s="2" t="inlineStr">
        <is>
          <t>Disston purchase and drainage works</t>
        </is>
      </c>
      <c r="B59" s="2" t="inlineStr">
        <is>
          <t>civic</t>
        </is>
      </c>
      <c r="C59" s="2" t="inlineStr">
        <is>
          <t>Research, extension and industry institutions</t>
        </is>
      </c>
      <c r="D59" s="2" t="n">
        <v>4</v>
      </c>
      <c r="E59" s="2" t="n">
        <v>4</v>
      </c>
      <c r="F59" s="2" t="n">
        <v>0.0211</v>
      </c>
      <c r="G59" s="2" t="n">
        <v>0.038</v>
      </c>
      <c r="H59" s="2" t="n">
        <v>0.25</v>
      </c>
    </row>
    <row r="60">
      <c r="A60" s="2" t="inlineStr">
        <is>
          <t>UF/IFAS Everglades Research and Education Center</t>
        </is>
      </c>
      <c r="B60" s="2" t="inlineStr">
        <is>
          <t>civic</t>
        </is>
      </c>
      <c r="C60" s="2" t="inlineStr">
        <is>
          <t>Research, extension and industry institutions</t>
        </is>
      </c>
      <c r="D60" s="2" t="n">
        <v>4</v>
      </c>
      <c r="E60" s="2" t="n">
        <v>4</v>
      </c>
      <c r="F60" s="2" t="n">
        <v>0.021</v>
      </c>
      <c r="G60" s="2" t="n">
        <v>0</v>
      </c>
      <c r="H60" s="2" t="n">
        <v>0</v>
      </c>
    </row>
    <row r="61">
      <c r="A61" s="2" t="inlineStr">
        <is>
          <t>Florida Department of Agriculture and Consumer Services</t>
        </is>
      </c>
      <c r="B61" s="2" t="inlineStr">
        <is>
          <t>civic</t>
        </is>
      </c>
      <c r="C61" s="2" t="inlineStr">
        <is>
          <t>Research, extension and industry institutions</t>
        </is>
      </c>
      <c r="D61" s="2" t="n">
        <v>4</v>
      </c>
      <c r="E61" s="2" t="n">
        <v>4</v>
      </c>
      <c r="F61" s="2" t="n">
        <v>0.0206</v>
      </c>
      <c r="G61" s="2" t="n">
        <v>0</v>
      </c>
      <c r="H61" s="2" t="n">
        <v>0.25</v>
      </c>
    </row>
    <row r="62">
      <c r="A62" s="2" t="inlineStr">
        <is>
          <t>Blue Head Ranch</t>
        </is>
      </c>
      <c r="B62" s="2" t="inlineStr">
        <is>
          <t>business</t>
        </is>
      </c>
      <c r="C62" s="2" t="inlineStr">
        <is>
          <t>Cattle and ranching</t>
        </is>
      </c>
      <c r="D62" s="2" t="n">
        <v>3</v>
      </c>
      <c r="E62" s="2" t="n">
        <v>3</v>
      </c>
      <c r="F62" s="2" t="n">
        <v>0.0187</v>
      </c>
      <c r="G62" s="2" t="n">
        <v>0</v>
      </c>
      <c r="H62" s="2" t="n">
        <v>0</v>
      </c>
    </row>
    <row r="63">
      <c r="A63" s="2" t="inlineStr">
        <is>
          <t>Florida Cracker Trail ride</t>
        </is>
      </c>
      <c r="B63" s="2" t="inlineStr">
        <is>
          <t>event</t>
        </is>
      </c>
      <c r="C63" s="2" t="inlineStr">
        <is>
          <t>Research, extension and industry institutions</t>
        </is>
      </c>
      <c r="D63" s="2" t="n">
        <v>3</v>
      </c>
      <c r="E63" s="2" t="n">
        <v>3</v>
      </c>
      <c r="F63" s="2" t="n">
        <v>0.0184</v>
      </c>
      <c r="G63" s="2" t="n">
        <v>0</v>
      </c>
      <c r="H63" s="2" t="n">
        <v>0.3333</v>
      </c>
    </row>
    <row r="64">
      <c r="A64" s="2" t="inlineStr">
        <is>
          <t>Okeechobee Livestock Market</t>
        </is>
      </c>
      <c r="B64" s="2" t="inlineStr">
        <is>
          <t>business</t>
        </is>
      </c>
      <c r="C64" s="2" t="inlineStr">
        <is>
          <t>Processing, packing, cooperatives and markets</t>
        </is>
      </c>
      <c r="D64" s="2" t="n">
        <v>3</v>
      </c>
      <c r="E64" s="2" t="n">
        <v>3</v>
      </c>
      <c r="F64" s="2" t="n">
        <v>0.0183</v>
      </c>
      <c r="G64" s="2" t="n">
        <v>0.0046</v>
      </c>
      <c r="H64" s="2" t="n">
        <v>0.3333</v>
      </c>
    </row>
    <row r="65">
      <c r="A65" s="2" t="inlineStr">
        <is>
          <t>UF/IFAS Citrus Research and Education Center</t>
        </is>
      </c>
      <c r="B65" s="2" t="inlineStr">
        <is>
          <t>civic</t>
        </is>
      </c>
      <c r="C65" s="2" t="inlineStr">
        <is>
          <t>Research, extension and industry institutions</t>
        </is>
      </c>
      <c r="D65" s="2" t="n">
        <v>3</v>
      </c>
      <c r="E65" s="2" t="n">
        <v>3</v>
      </c>
      <c r="F65" s="2" t="n">
        <v>0.0176</v>
      </c>
      <c r="G65" s="2" t="n">
        <v>0</v>
      </c>
      <c r="H65" s="2" t="n">
        <v>0.3333</v>
      </c>
    </row>
    <row r="66">
      <c r="A66" s="2" t="inlineStr">
        <is>
          <t>Pahokee</t>
        </is>
      </c>
      <c r="B66" s="2" t="inlineStr">
        <is>
          <t>town</t>
        </is>
      </c>
      <c r="C66" s="2" t="inlineStr">
        <is>
          <t>Towns and cities</t>
        </is>
      </c>
      <c r="D66" s="2" t="n">
        <v>3</v>
      </c>
      <c r="E66" s="2" t="n">
        <v>3</v>
      </c>
      <c r="F66" s="2" t="n">
        <v>0.0162</v>
      </c>
      <c r="G66" s="2" t="n">
        <v>0.008800000000000001</v>
      </c>
      <c r="H66" s="2" t="n">
        <v>0</v>
      </c>
    </row>
    <row r="67">
      <c r="A67" s="2" t="inlineStr">
        <is>
          <t>Lykes Lake Placid grove easement</t>
        </is>
      </c>
      <c r="B67" s="2" t="inlineStr">
        <is>
          <t>event</t>
        </is>
      </c>
      <c r="C67" s="2" t="inlineStr">
        <is>
          <t>Energy and land conversion</t>
        </is>
      </c>
      <c r="D67" s="2" t="n">
        <v>2</v>
      </c>
      <c r="E67" s="2" t="n">
        <v>2</v>
      </c>
      <c r="F67" s="2" t="n">
        <v>0.016</v>
      </c>
      <c r="G67" s="2" t="n">
        <v>0</v>
      </c>
      <c r="H67" s="2" t="n">
        <v>0</v>
      </c>
    </row>
    <row r="68">
      <c r="A68" s="2" t="inlineStr">
        <is>
          <t>Open range era and the 1949 fence law</t>
        </is>
      </c>
      <c r="B68" s="2" t="inlineStr">
        <is>
          <t>event</t>
        </is>
      </c>
      <c r="C68" s="2" t="inlineStr">
        <is>
          <t>Cattle and ranching</t>
        </is>
      </c>
      <c r="D68" s="2" t="n">
        <v>3</v>
      </c>
      <c r="E68" s="2" t="n">
        <v>3</v>
      </c>
      <c r="F68" s="2" t="n">
        <v>0.0157</v>
      </c>
      <c r="G68" s="2" t="n">
        <v>0</v>
      </c>
      <c r="H68" s="2" t="n">
        <v>0</v>
      </c>
    </row>
    <row r="69">
      <c r="A69" s="2" t="inlineStr">
        <is>
          <t>Florida Crystals rice mill</t>
        </is>
      </c>
      <c r="B69" s="2" t="inlineStr">
        <is>
          <t>business</t>
        </is>
      </c>
      <c r="C69" s="2" t="inlineStr">
        <is>
          <t>Processing, packing, cooperatives and markets</t>
        </is>
      </c>
      <c r="D69" s="2" t="n">
        <v>2</v>
      </c>
      <c r="E69" s="2" t="n">
        <v>2</v>
      </c>
      <c r="F69" s="2" t="n">
        <v>0.0151</v>
      </c>
      <c r="G69" s="2" t="n">
        <v>0.0178</v>
      </c>
      <c r="H69" s="2" t="n">
        <v>0</v>
      </c>
    </row>
    <row r="70">
      <c r="A70" s="2" t="inlineStr">
        <is>
          <t>Bates Sons &amp; Daughters</t>
        </is>
      </c>
      <c r="B70" s="2" t="inlineStr">
        <is>
          <t>business</t>
        </is>
      </c>
      <c r="C70" s="2" t="inlineStr">
        <is>
          <t>Specialty crops</t>
        </is>
      </c>
      <c r="D70" s="2" t="n">
        <v>3</v>
      </c>
      <c r="E70" s="2" t="n">
        <v>3</v>
      </c>
      <c r="F70" s="2" t="n">
        <v>0.0149</v>
      </c>
      <c r="G70" s="2" t="n">
        <v>0.0068</v>
      </c>
      <c r="H70" s="2" t="n">
        <v>0.3333</v>
      </c>
    </row>
    <row r="71">
      <c r="A71" s="2" t="inlineStr">
        <is>
          <t>Talisman Sugar Corporation</t>
        </is>
      </c>
      <c r="B71" s="2" t="inlineStr">
        <is>
          <t>business</t>
        </is>
      </c>
      <c r="C71" s="2" t="inlineStr">
        <is>
          <t>Sugar</t>
        </is>
      </c>
      <c r="D71" s="2" t="n">
        <v>3</v>
      </c>
      <c r="E71" s="2" t="n">
        <v>3</v>
      </c>
      <c r="F71" s="2" t="n">
        <v>0.0148</v>
      </c>
      <c r="G71" s="2" t="n">
        <v>0.0075</v>
      </c>
      <c r="H71" s="2" t="n">
        <v>0.3333</v>
      </c>
    </row>
    <row r="72">
      <c r="A72" s="2" t="inlineStr">
        <is>
          <t>Lykes Fisheating Creek easements</t>
        </is>
      </c>
      <c r="B72" s="2" t="inlineStr">
        <is>
          <t>event</t>
        </is>
      </c>
      <c r="C72" s="2" t="inlineStr">
        <is>
          <t>Energy and land conversion</t>
        </is>
      </c>
      <c r="D72" s="2" t="n">
        <v>3</v>
      </c>
      <c r="E72" s="2" t="n">
        <v>3</v>
      </c>
      <c r="F72" s="2" t="n">
        <v>0.0147</v>
      </c>
      <c r="G72" s="2" t="n">
        <v>0</v>
      </c>
      <c r="H72" s="2" t="n">
        <v>0.6667</v>
      </c>
    </row>
    <row r="73">
      <c r="A73" s="2" t="inlineStr">
        <is>
          <t>Zolfo Springs</t>
        </is>
      </c>
      <c r="B73" s="2" t="inlineStr">
        <is>
          <t>town</t>
        </is>
      </c>
      <c r="C73" s="2" t="inlineStr">
        <is>
          <t>Towns and cities</t>
        </is>
      </c>
      <c r="D73" s="2" t="n">
        <v>2</v>
      </c>
      <c r="E73" s="2" t="n">
        <v>2</v>
      </c>
      <c r="F73" s="2" t="n">
        <v>0.0145</v>
      </c>
      <c r="G73" s="2" t="n">
        <v>0</v>
      </c>
      <c r="H73" s="2" t="n">
        <v>0</v>
      </c>
    </row>
    <row r="74">
      <c r="A74" s="2" t="inlineStr">
        <is>
          <t>Arcadia All-Florida Championship Rodeo</t>
        </is>
      </c>
      <c r="B74" s="2" t="inlineStr">
        <is>
          <t>event</t>
        </is>
      </c>
      <c r="C74" s="2" t="inlineStr">
        <is>
          <t>Research, extension and industry institutions</t>
        </is>
      </c>
      <c r="D74" s="2" t="n">
        <v>2</v>
      </c>
      <c r="E74" s="2" t="n">
        <v>2</v>
      </c>
      <c r="F74" s="2" t="n">
        <v>0.0144</v>
      </c>
      <c r="G74" s="2" t="n">
        <v>0</v>
      </c>
      <c r="H74" s="2" t="n">
        <v>0</v>
      </c>
    </row>
    <row r="75">
      <c r="A75" s="2" t="inlineStr">
        <is>
          <t>McDonald's</t>
        </is>
      </c>
      <c r="B75" s="2" t="inlineStr">
        <is>
          <t>business</t>
        </is>
      </c>
      <c r="C75" s="2" t="inlineStr">
        <is>
          <t>Outside the Heartland</t>
        </is>
      </c>
      <c r="D75" s="2" t="n">
        <v>2</v>
      </c>
      <c r="E75" s="2" t="n">
        <v>2</v>
      </c>
      <c r="F75" s="2" t="n">
        <v>0.0133</v>
      </c>
      <c r="G75" s="2" t="n">
        <v>0</v>
      </c>
      <c r="H75" s="2" t="n">
        <v>0</v>
      </c>
    </row>
    <row r="76">
      <c r="A76" s="2" t="inlineStr">
        <is>
          <t>Herbert Hoover Dike</t>
        </is>
      </c>
      <c r="B76" s="2" t="inlineStr">
        <is>
          <t>civic</t>
        </is>
      </c>
      <c r="C76" s="2" t="inlineStr">
        <is>
          <t>Research, extension and industry institutions</t>
        </is>
      </c>
      <c r="D76" s="2" t="n">
        <v>3</v>
      </c>
      <c r="E76" s="2" t="n">
        <v>3</v>
      </c>
      <c r="F76" s="2" t="n">
        <v>0.0125</v>
      </c>
      <c r="G76" s="2" t="n">
        <v>0</v>
      </c>
      <c r="H76" s="2" t="n">
        <v>0.3333</v>
      </c>
    </row>
    <row r="77">
      <c r="A77" s="2" t="inlineStr">
        <is>
          <t>Clewiston</t>
        </is>
      </c>
      <c r="B77" s="2" t="inlineStr">
        <is>
          <t>town</t>
        </is>
      </c>
      <c r="C77" s="2" t="inlineStr">
        <is>
          <t>Towns and cities</t>
        </is>
      </c>
      <c r="D77" s="2" t="n">
        <v>4</v>
      </c>
      <c r="E77" s="2" t="n">
        <v>4</v>
      </c>
      <c r="F77" s="2" t="n">
        <v>0.0124</v>
      </c>
      <c r="G77" s="2" t="n">
        <v>0.0092</v>
      </c>
      <c r="H77" s="2" t="n">
        <v>0</v>
      </c>
    </row>
    <row r="78">
      <c r="A78" s="2" t="inlineStr">
        <is>
          <t>Nicodemus Slough water project</t>
        </is>
      </c>
      <c r="B78" s="2" t="inlineStr">
        <is>
          <t>civic</t>
        </is>
      </c>
      <c r="C78" s="2" t="inlineStr">
        <is>
          <t>Research, extension and industry institutions</t>
        </is>
      </c>
      <c r="D78" s="2" t="n">
        <v>2</v>
      </c>
      <c r="E78" s="2" t="n">
        <v>2</v>
      </c>
      <c r="F78" s="2" t="n">
        <v>0.012</v>
      </c>
      <c r="G78" s="2" t="n">
        <v>0</v>
      </c>
      <c r="H78" s="2" t="n">
        <v>0.5</v>
      </c>
    </row>
    <row r="79">
      <c r="A79" s="2" t="inlineStr">
        <is>
          <t>Brighton Valley water project</t>
        </is>
      </c>
      <c r="B79" s="2" t="inlineStr">
        <is>
          <t>civic</t>
        </is>
      </c>
      <c r="C79" s="2" t="inlineStr">
        <is>
          <t>Research, extension and industry institutions</t>
        </is>
      </c>
      <c r="D79" s="2" t="n">
        <v>2</v>
      </c>
      <c r="E79" s="2" t="n">
        <v>2</v>
      </c>
      <c r="F79" s="2" t="n">
        <v>0.012</v>
      </c>
      <c r="G79" s="2" t="n">
        <v>0</v>
      </c>
      <c r="H79" s="2" t="n">
        <v>0.5</v>
      </c>
    </row>
    <row r="80">
      <c r="A80" s="2" t="inlineStr">
        <is>
          <t>Freezes of 1962 to 1989</t>
        </is>
      </c>
      <c r="B80" s="2" t="inlineStr">
        <is>
          <t>event</t>
        </is>
      </c>
      <c r="C80" s="2" t="inlineStr">
        <is>
          <t>Research, extension and industry institutions</t>
        </is>
      </c>
      <c r="D80" s="2" t="n">
        <v>2</v>
      </c>
      <c r="E80" s="2" t="n">
        <v>2</v>
      </c>
      <c r="F80" s="2" t="n">
        <v>0.0119</v>
      </c>
      <c r="G80" s="2" t="n">
        <v>0</v>
      </c>
      <c r="H80" s="2" t="n">
        <v>0.5</v>
      </c>
    </row>
    <row r="81">
      <c r="A81" s="2" t="inlineStr">
        <is>
          <t>Great Freeze of 1894 to 1895</t>
        </is>
      </c>
      <c r="B81" s="2" t="inlineStr">
        <is>
          <t>event</t>
        </is>
      </c>
      <c r="C81" s="2" t="inlineStr">
        <is>
          <t>Research, extension and industry institutions</t>
        </is>
      </c>
      <c r="D81" s="2" t="n">
        <v>2</v>
      </c>
      <c r="E81" s="2" t="n">
        <v>2</v>
      </c>
      <c r="F81" s="2" t="n">
        <v>0.0115</v>
      </c>
      <c r="G81" s="2" t="n">
        <v>0</v>
      </c>
      <c r="H81" s="2" t="n">
        <v>0.5</v>
      </c>
    </row>
    <row r="82">
      <c r="A82" s="2" t="inlineStr">
        <is>
          <t>Southeast Milk Inc</t>
        </is>
      </c>
      <c r="B82" s="2" t="inlineStr">
        <is>
          <t>organisation</t>
        </is>
      </c>
      <c r="C82" s="2" t="inlineStr">
        <is>
          <t>Processing, packing, cooperatives and markets</t>
        </is>
      </c>
      <c r="D82" s="2" t="n">
        <v>2</v>
      </c>
      <c r="E82" s="2" t="n">
        <v>2</v>
      </c>
      <c r="F82" s="2" t="n">
        <v>0.0109</v>
      </c>
      <c r="G82" s="2" t="n">
        <v>0.0046</v>
      </c>
      <c r="H82" s="2" t="n">
        <v>0</v>
      </c>
    </row>
    <row r="83">
      <c r="A83" s="2" t="inlineStr">
        <is>
          <t>Okeelanta Corporation</t>
        </is>
      </c>
      <c r="B83" s="2" t="inlineStr">
        <is>
          <t>business</t>
        </is>
      </c>
      <c r="C83" s="2" t="inlineStr">
        <is>
          <t>Sugar</t>
        </is>
      </c>
      <c r="D83" s="2" t="n">
        <v>4</v>
      </c>
      <c r="E83" s="2" t="n">
        <v>4</v>
      </c>
      <c r="F83" s="2" t="n">
        <v>0.0108</v>
      </c>
      <c r="G83" s="2" t="n">
        <v>0.016</v>
      </c>
      <c r="H83" s="2" t="n">
        <v>0</v>
      </c>
    </row>
    <row r="84">
      <c r="A84" s="2" t="inlineStr">
        <is>
          <t>USDA Sugarcane Field Station</t>
        </is>
      </c>
      <c r="B84" s="2" t="inlineStr">
        <is>
          <t>civic</t>
        </is>
      </c>
      <c r="C84" s="2" t="inlineStr">
        <is>
          <t>Research, extension and industry institutions</t>
        </is>
      </c>
      <c r="D84" s="2" t="n">
        <v>3</v>
      </c>
      <c r="E84" s="2" t="n">
        <v>3</v>
      </c>
      <c r="F84" s="2" t="n">
        <v>0.0108</v>
      </c>
      <c r="G84" s="2" t="n">
        <v>0</v>
      </c>
      <c r="H84" s="2" t="n">
        <v>0</v>
      </c>
    </row>
    <row r="85">
      <c r="A85" s="2" t="inlineStr">
        <is>
          <t>FPL 2026 Ten Year Site Plan</t>
        </is>
      </c>
      <c r="B85" s="2" t="inlineStr">
        <is>
          <t>event</t>
        </is>
      </c>
      <c r="C85" s="2" t="inlineStr">
        <is>
          <t>Energy and land conversion</t>
        </is>
      </c>
      <c r="D85" s="2" t="n">
        <v>20</v>
      </c>
      <c r="E85" s="2" t="n">
        <v>20</v>
      </c>
      <c r="F85" s="2" t="n">
        <v>0.0107</v>
      </c>
      <c r="G85" s="2" t="n">
        <v>0</v>
      </c>
      <c r="H85" s="2" t="n">
        <v>0.1</v>
      </c>
    </row>
    <row r="86">
      <c r="A86" s="2" t="inlineStr">
        <is>
          <t>Milking R Dairy</t>
        </is>
      </c>
      <c r="B86" s="2" t="inlineStr">
        <is>
          <t>business</t>
        </is>
      </c>
      <c r="C86" s="2" t="inlineStr">
        <is>
          <t>Specialty crops</t>
        </is>
      </c>
      <c r="D86" s="2" t="n">
        <v>2</v>
      </c>
      <c r="E86" s="2" t="n">
        <v>2</v>
      </c>
      <c r="F86" s="2" t="n">
        <v>0.0098</v>
      </c>
      <c r="G86" s="2" t="n">
        <v>0</v>
      </c>
      <c r="H86" s="2" t="n">
        <v>1</v>
      </c>
    </row>
    <row r="87">
      <c r="A87" s="2" t="inlineStr">
        <is>
          <t>Latt Maxcy Corporation</t>
        </is>
      </c>
      <c r="B87" s="2" t="inlineStr">
        <is>
          <t>business</t>
        </is>
      </c>
      <c r="C87" s="2" t="inlineStr">
        <is>
          <t>Citrus</t>
        </is>
      </c>
      <c r="D87" s="2" t="n">
        <v>2</v>
      </c>
      <c r="E87" s="2" t="n">
        <v>2</v>
      </c>
      <c r="F87" s="2" t="n">
        <v>0.0097</v>
      </c>
      <c r="G87" s="2" t="n">
        <v>0.0137</v>
      </c>
      <c r="H87" s="2" t="n">
        <v>0</v>
      </c>
    </row>
    <row r="88">
      <c r="A88" s="2" t="inlineStr">
        <is>
          <t>UF/IFAS Gulf Coast Research and Education Center</t>
        </is>
      </c>
      <c r="B88" s="2" t="inlineStr">
        <is>
          <t>civic</t>
        </is>
      </c>
      <c r="C88" s="2" t="inlineStr">
        <is>
          <t>Research, extension and industry institutions</t>
        </is>
      </c>
      <c r="D88" s="2" t="n">
        <v>3</v>
      </c>
      <c r="E88" s="2" t="n">
        <v>3</v>
      </c>
      <c r="F88" s="2" t="n">
        <v>0.0089</v>
      </c>
      <c r="G88" s="2" t="n">
        <v>0</v>
      </c>
      <c r="H88" s="2" t="n">
        <v>0.3333</v>
      </c>
    </row>
    <row r="89">
      <c r="A89" s="2" t="inlineStr">
        <is>
          <t>Atlantic Land and Improvement Company</t>
        </is>
      </c>
      <c r="B89" s="2" t="inlineStr">
        <is>
          <t>business</t>
        </is>
      </c>
      <c r="C89" s="2" t="inlineStr">
        <is>
          <t>Citrus</t>
        </is>
      </c>
      <c r="D89" s="2" t="n">
        <v>2</v>
      </c>
      <c r="E89" s="2" t="n">
        <v>2</v>
      </c>
      <c r="F89" s="2" t="n">
        <v>0.008800000000000001</v>
      </c>
      <c r="G89" s="2" t="n">
        <v>0.0134</v>
      </c>
      <c r="H89" s="2" t="n">
        <v>0.5</v>
      </c>
    </row>
    <row r="90">
      <c r="A90" s="2" t="inlineStr">
        <is>
          <t>Florida Department of Environmental Protection</t>
        </is>
      </c>
      <c r="B90" s="2" t="inlineStr">
        <is>
          <t>civic</t>
        </is>
      </c>
      <c r="C90" s="2" t="inlineStr">
        <is>
          <t>Research, extension and industry institutions</t>
        </is>
      </c>
      <c r="D90" s="2" t="n">
        <v>3</v>
      </c>
      <c r="E90" s="2" t="n">
        <v>3</v>
      </c>
      <c r="F90" s="2" t="n">
        <v>0.008500000000000001</v>
      </c>
      <c r="G90" s="2" t="n">
        <v>0</v>
      </c>
      <c r="H90" s="2" t="n">
        <v>0</v>
      </c>
    </row>
    <row r="91">
      <c r="A91" s="2" t="inlineStr">
        <is>
          <t>Southern Sugar Company</t>
        </is>
      </c>
      <c r="B91" s="2" t="inlineStr">
        <is>
          <t>business</t>
        </is>
      </c>
      <c r="C91" s="2" t="inlineStr">
        <is>
          <t>Sugar</t>
        </is>
      </c>
      <c r="D91" s="2" t="n">
        <v>3</v>
      </c>
      <c r="E91" s="2" t="n">
        <v>3</v>
      </c>
      <c r="F91" s="2" t="n">
        <v>0.0081</v>
      </c>
      <c r="G91" s="2" t="n">
        <v>0.0046</v>
      </c>
      <c r="H91" s="2" t="n">
        <v>0</v>
      </c>
    </row>
    <row r="92">
      <c r="A92" s="2" t="inlineStr">
        <is>
          <t>Bryant Sugar House</t>
        </is>
      </c>
      <c r="B92" s="2" t="inlineStr">
        <is>
          <t>business</t>
        </is>
      </c>
      <c r="C92" s="2" t="inlineStr">
        <is>
          <t>Processing, packing, cooperatives and markets</t>
        </is>
      </c>
      <c r="D92" s="2" t="n">
        <v>3</v>
      </c>
      <c r="E92" s="2" t="n">
        <v>3</v>
      </c>
      <c r="F92" s="2" t="n">
        <v>0.0081</v>
      </c>
      <c r="G92" s="2" t="n">
        <v>0.0046</v>
      </c>
      <c r="H92" s="2" t="n">
        <v>0</v>
      </c>
    </row>
    <row r="93">
      <c r="A93" s="2" t="inlineStr">
        <is>
          <t>Seminole Tribe Brighton cattle program</t>
        </is>
      </c>
      <c r="B93" s="2" t="inlineStr">
        <is>
          <t>organisation</t>
        </is>
      </c>
      <c r="C93" s="2" t="inlineStr">
        <is>
          <t>Cattle and ranching</t>
        </is>
      </c>
      <c r="D93" s="2" t="n">
        <v>2</v>
      </c>
      <c r="E93" s="2" t="n">
        <v>2</v>
      </c>
      <c r="F93" s="2" t="n">
        <v>0.0081</v>
      </c>
      <c r="G93" s="2" t="n">
        <v>0.0046</v>
      </c>
      <c r="H93" s="2" t="n">
        <v>0.5</v>
      </c>
    </row>
    <row r="94">
      <c r="A94" s="2" t="inlineStr">
        <is>
          <t>Roth Farms</t>
        </is>
      </c>
      <c r="B94" s="2" t="inlineStr">
        <is>
          <t>business</t>
        </is>
      </c>
      <c r="C94" s="2" t="inlineStr">
        <is>
          <t>Vegetables, melons and row crops</t>
        </is>
      </c>
      <c r="D94" s="2" t="n">
        <v>2</v>
      </c>
      <c r="E94" s="2" t="n">
        <v>2</v>
      </c>
      <c r="F94" s="2" t="n">
        <v>0.0081</v>
      </c>
      <c r="G94" s="2" t="n">
        <v>0.0046</v>
      </c>
      <c r="H94" s="2" t="n">
        <v>0</v>
      </c>
    </row>
    <row r="95">
      <c r="A95" s="2" t="inlineStr">
        <is>
          <t>Moore Haven Melons</t>
        </is>
      </c>
      <c r="B95" s="2" t="inlineStr">
        <is>
          <t>business</t>
        </is>
      </c>
      <c r="C95" s="2" t="inlineStr">
        <is>
          <t>Vegetables, melons and row crops</t>
        </is>
      </c>
      <c r="D95" s="2" t="n">
        <v>2</v>
      </c>
      <c r="E95" s="2" t="n">
        <v>2</v>
      </c>
      <c r="F95" s="2" t="n">
        <v>0.0081</v>
      </c>
      <c r="G95" s="2" t="n">
        <v>0.0046</v>
      </c>
      <c r="H95" s="2" t="n">
        <v>0.5</v>
      </c>
    </row>
    <row r="96">
      <c r="A96" s="2" t="inlineStr">
        <is>
          <t>US Fish and Wildlife Service</t>
        </is>
      </c>
      <c r="B96" s="2" t="inlineStr">
        <is>
          <t>civic</t>
        </is>
      </c>
      <c r="C96" s="2" t="inlineStr">
        <is>
          <t>Research, extension and industry institutions</t>
        </is>
      </c>
      <c r="D96" s="2" t="n">
        <v>2</v>
      </c>
      <c r="E96" s="2" t="n">
        <v>2</v>
      </c>
      <c r="F96" s="2" t="n">
        <v>0.0081</v>
      </c>
      <c r="G96" s="2" t="n">
        <v>0</v>
      </c>
      <c r="H96" s="2" t="n">
        <v>0</v>
      </c>
    </row>
    <row r="97">
      <c r="A97" s="2" t="inlineStr">
        <is>
          <t>Lake Placid Caladium Festival</t>
        </is>
      </c>
      <c r="B97" s="2" t="inlineStr">
        <is>
          <t>event</t>
        </is>
      </c>
      <c r="C97" s="2" t="inlineStr">
        <is>
          <t>Research, extension and industry institutions</t>
        </is>
      </c>
      <c r="D97" s="2" t="n">
        <v>3</v>
      </c>
      <c r="E97" s="2" t="n">
        <v>3</v>
      </c>
      <c r="F97" s="2" t="n">
        <v>0.007900000000000001</v>
      </c>
      <c r="G97" s="2" t="n">
        <v>0.0001</v>
      </c>
      <c r="H97" s="2" t="n">
        <v>0</v>
      </c>
    </row>
    <row r="98">
      <c r="A98" s="2" t="inlineStr">
        <is>
          <t>Lake Okeechobee Dairy Rule and buyout</t>
        </is>
      </c>
      <c r="B98" s="2" t="inlineStr">
        <is>
          <t>event</t>
        </is>
      </c>
      <c r="C98" s="2" t="inlineStr">
        <is>
          <t>Specialty crops</t>
        </is>
      </c>
      <c r="D98" s="2" t="n">
        <v>2</v>
      </c>
      <c r="E98" s="2" t="n">
        <v>2</v>
      </c>
      <c r="F98" s="2" t="n">
        <v>0.0078</v>
      </c>
      <c r="G98" s="2" t="n">
        <v>0</v>
      </c>
      <c r="H98" s="2" t="n">
        <v>0.5</v>
      </c>
    </row>
    <row r="99">
      <c r="A99" s="2" t="inlineStr">
        <is>
          <t>Ben Hill Griffin III</t>
        </is>
      </c>
      <c r="B99" s="2" t="inlineStr">
        <is>
          <t>person</t>
        </is>
      </c>
      <c r="C99" s="2" t="inlineStr">
        <is>
          <t>Citrus</t>
        </is>
      </c>
      <c r="D99" s="2" t="n">
        <v>2</v>
      </c>
      <c r="E99" s="2" t="n">
        <v>2</v>
      </c>
      <c r="F99" s="2" t="n">
        <v>0.0074</v>
      </c>
      <c r="G99" s="2" t="n">
        <v>0.0034</v>
      </c>
      <c r="H99" s="2" t="n">
        <v>0</v>
      </c>
    </row>
    <row r="100">
      <c r="A100" s="2" t="inlineStr">
        <is>
          <t>Osceola Farms</t>
        </is>
      </c>
      <c r="B100" s="2" t="inlineStr">
        <is>
          <t>business</t>
        </is>
      </c>
      <c r="C100" s="2" t="inlineStr">
        <is>
          <t>Sugar</t>
        </is>
      </c>
      <c r="D100" s="2" t="n">
        <v>3</v>
      </c>
      <c r="E100" s="2" t="n">
        <v>3</v>
      </c>
      <c r="F100" s="2" t="n">
        <v>0.0069</v>
      </c>
      <c r="G100" s="2" t="n">
        <v>0.0072</v>
      </c>
      <c r="H100" s="2" t="n">
        <v>0</v>
      </c>
    </row>
    <row r="101">
      <c r="A101" s="2" t="inlineStr">
        <is>
          <t>C&amp;B Farms</t>
        </is>
      </c>
      <c r="B101" s="2" t="inlineStr">
        <is>
          <t>business</t>
        </is>
      </c>
      <c r="C101" s="2" t="inlineStr">
        <is>
          <t>Vegetables, melons and row crops</t>
        </is>
      </c>
      <c r="D101" s="2" t="n">
        <v>2</v>
      </c>
      <c r="E101" s="2" t="n">
        <v>2</v>
      </c>
      <c r="F101" s="2" t="n">
        <v>0.0068</v>
      </c>
      <c r="G101" s="2" t="n">
        <v>0</v>
      </c>
      <c r="H101" s="2" t="n">
        <v>0.5</v>
      </c>
    </row>
    <row r="102">
      <c r="A102" s="2" t="inlineStr">
        <is>
          <t>Wedgworth's Inc and Wedgworth Farms</t>
        </is>
      </c>
      <c r="B102" s="2" t="inlineStr">
        <is>
          <t>business</t>
        </is>
      </c>
      <c r="C102" s="2" t="inlineStr">
        <is>
          <t>Sugar</t>
        </is>
      </c>
      <c r="D102" s="2" t="n">
        <v>5</v>
      </c>
      <c r="E102" s="2" t="n">
        <v>5</v>
      </c>
      <c r="F102" s="2" t="n">
        <v>0.0064</v>
      </c>
      <c r="G102" s="2" t="n">
        <v>0.0092</v>
      </c>
      <c r="H102" s="2" t="n">
        <v>0</v>
      </c>
    </row>
    <row r="103">
      <c r="A103" s="2" t="inlineStr">
        <is>
          <t>Florida Department of Citrus</t>
        </is>
      </c>
      <c r="B103" s="2" t="inlineStr">
        <is>
          <t>civic</t>
        </is>
      </c>
      <c r="C103" s="2" t="inlineStr">
        <is>
          <t>Research, extension and industry institutions</t>
        </is>
      </c>
      <c r="D103" s="2" t="n">
        <v>2</v>
      </c>
      <c r="E103" s="2" t="n">
        <v>2</v>
      </c>
      <c r="F103" s="2" t="n">
        <v>0.0062</v>
      </c>
      <c r="G103" s="2" t="n">
        <v>0</v>
      </c>
      <c r="H103" s="2" t="n">
        <v>1</v>
      </c>
    </row>
    <row r="104">
      <c r="A104" s="2" t="inlineStr">
        <is>
          <t>Citrus greening reaches Florida</t>
        </is>
      </c>
      <c r="B104" s="2" t="inlineStr">
        <is>
          <t>event</t>
        </is>
      </c>
      <c r="C104" s="2" t="inlineStr">
        <is>
          <t>Citrus</t>
        </is>
      </c>
      <c r="D104" s="2" t="n">
        <v>2</v>
      </c>
      <c r="E104" s="2" t="n">
        <v>2</v>
      </c>
      <c r="F104" s="2" t="n">
        <v>0.0062</v>
      </c>
      <c r="G104" s="2" t="n">
        <v>0</v>
      </c>
      <c r="H104" s="2" t="n">
        <v>0</v>
      </c>
    </row>
    <row r="105">
      <c r="A105" s="2" t="inlineStr">
        <is>
          <t>South Bay</t>
        </is>
      </c>
      <c r="B105" s="2" t="inlineStr">
        <is>
          <t>town</t>
        </is>
      </c>
      <c r="C105" s="2" t="inlineStr">
        <is>
          <t>Towns and cities</t>
        </is>
      </c>
      <c r="D105" s="2" t="n">
        <v>3</v>
      </c>
      <c r="E105" s="2" t="n">
        <v>3</v>
      </c>
      <c r="F105" s="2" t="n">
        <v>0.006</v>
      </c>
      <c r="G105" s="2" t="n">
        <v>0.0163</v>
      </c>
      <c r="H105" s="2" t="n">
        <v>0</v>
      </c>
    </row>
    <row r="106">
      <c r="A106" s="2" t="inlineStr">
        <is>
          <t>Citrus Marketing Services</t>
        </is>
      </c>
      <c r="B106" s="2" t="inlineStr">
        <is>
          <t>business</t>
        </is>
      </c>
      <c r="C106" s="2" t="inlineStr">
        <is>
          <t>Citrus</t>
        </is>
      </c>
      <c r="D106" s="2" t="n">
        <v>2</v>
      </c>
      <c r="E106" s="2" t="n">
        <v>2</v>
      </c>
      <c r="F106" s="2" t="n">
        <v>0.0059</v>
      </c>
      <c r="G106" s="2" t="n">
        <v>0.0029</v>
      </c>
      <c r="H106" s="2" t="n">
        <v>0.5</v>
      </c>
    </row>
    <row r="107">
      <c r="A107" s="2" t="inlineStr">
        <is>
          <t>Classic Caladiums</t>
        </is>
      </c>
      <c r="B107" s="2" t="inlineStr">
        <is>
          <t>business</t>
        </is>
      </c>
      <c r="C107" s="2" t="inlineStr">
        <is>
          <t>Specialty crops</t>
        </is>
      </c>
      <c r="D107" s="2" t="n">
        <v>2</v>
      </c>
      <c r="E107" s="2" t="n">
        <v>2</v>
      </c>
      <c r="F107" s="2" t="n">
        <v>0.0059</v>
      </c>
      <c r="G107" s="2" t="n">
        <v>0</v>
      </c>
      <c r="H107" s="2" t="n">
        <v>0.5</v>
      </c>
    </row>
    <row r="108">
      <c r="A108" s="2" t="inlineStr">
        <is>
          <t>Blue Head Ranch conservation easement</t>
        </is>
      </c>
      <c r="B108" s="2" t="inlineStr">
        <is>
          <t>event</t>
        </is>
      </c>
      <c r="C108" s="2" t="inlineStr">
        <is>
          <t>Energy and land conversion</t>
        </is>
      </c>
      <c r="D108" s="2" t="n">
        <v>3</v>
      </c>
      <c r="E108" s="2" t="n">
        <v>3</v>
      </c>
      <c r="F108" s="2" t="n">
        <v>0.0058</v>
      </c>
      <c r="G108" s="2" t="n">
        <v>0</v>
      </c>
      <c r="H108" s="2" t="n">
        <v>0.6667</v>
      </c>
    </row>
    <row r="109">
      <c r="A109" s="2" t="inlineStr">
        <is>
          <t>Alico citrus wind down</t>
        </is>
      </c>
      <c r="B109" s="2" t="inlineStr">
        <is>
          <t>event</t>
        </is>
      </c>
      <c r="C109" s="2" t="inlineStr">
        <is>
          <t>Citrus</t>
        </is>
      </c>
      <c r="D109" s="2" t="n">
        <v>2</v>
      </c>
      <c r="E109" s="2" t="n">
        <v>2</v>
      </c>
      <c r="F109" s="2" t="n">
        <v>0.0058</v>
      </c>
      <c r="G109" s="2" t="n">
        <v>0.0046</v>
      </c>
      <c r="H109" s="2" t="n">
        <v>0</v>
      </c>
    </row>
    <row r="110">
      <c r="A110" s="2" t="inlineStr">
        <is>
          <t>Canal Point</t>
        </is>
      </c>
      <c r="B110" s="2" t="inlineStr">
        <is>
          <t>town</t>
        </is>
      </c>
      <c r="C110" s="2" t="inlineStr">
        <is>
          <t>Towns and cities</t>
        </is>
      </c>
      <c r="D110" s="2" t="n">
        <v>2</v>
      </c>
      <c r="E110" s="2" t="n">
        <v>2</v>
      </c>
      <c r="F110" s="2" t="n">
        <v>0.0056</v>
      </c>
      <c r="G110" s="2" t="n">
        <v>0</v>
      </c>
      <c r="H110" s="2" t="n">
        <v>0</v>
      </c>
    </row>
    <row r="111">
      <c r="A111" s="2" t="inlineStr">
        <is>
          <t>Punta Rassa cattle trade</t>
        </is>
      </c>
      <c r="B111" s="2" t="inlineStr">
        <is>
          <t>event</t>
        </is>
      </c>
      <c r="C111" s="2" t="inlineStr">
        <is>
          <t>Cattle and ranching</t>
        </is>
      </c>
      <c r="D111" s="2" t="n">
        <v>2</v>
      </c>
      <c r="E111" s="2" t="n">
        <v>2</v>
      </c>
      <c r="F111" s="2" t="n">
        <v>0.0056</v>
      </c>
      <c r="G111" s="2" t="n">
        <v>0.0046</v>
      </c>
      <c r="H111" s="2" t="n">
        <v>0</v>
      </c>
    </row>
    <row r="112">
      <c r="A112" s="2" t="inlineStr">
        <is>
          <t>Pioneer Growers Cooperative</t>
        </is>
      </c>
      <c r="B112" s="2" t="inlineStr">
        <is>
          <t>organisation</t>
        </is>
      </c>
      <c r="C112" s="2" t="inlineStr">
        <is>
          <t>Vegetables, melons and row crops</t>
        </is>
      </c>
      <c r="D112" s="2" t="n">
        <v>2</v>
      </c>
      <c r="E112" s="2" t="n">
        <v>2</v>
      </c>
      <c r="F112" s="2" t="n">
        <v>0.0055</v>
      </c>
      <c r="G112" s="2" t="n">
        <v>0</v>
      </c>
      <c r="H112" s="2" t="n">
        <v>0</v>
      </c>
    </row>
    <row r="113">
      <c r="A113" s="2" t="inlineStr">
        <is>
          <t>Francis Asbury Hendry</t>
        </is>
      </c>
      <c r="B113" s="2" t="inlineStr">
        <is>
          <t>person</t>
        </is>
      </c>
      <c r="C113" s="2" t="inlineStr">
        <is>
          <t>Cattle and ranching</t>
        </is>
      </c>
      <c r="D113" s="2" t="n">
        <v>2</v>
      </c>
      <c r="E113" s="2" t="n">
        <v>2</v>
      </c>
      <c r="F113" s="2" t="n">
        <v>0.0049</v>
      </c>
      <c r="G113" s="2" t="n">
        <v>0.0092</v>
      </c>
      <c r="H113" s="2" t="n">
        <v>0.5</v>
      </c>
    </row>
    <row r="114">
      <c r="A114" s="2" t="inlineStr">
        <is>
          <t>Adams Ranch</t>
        </is>
      </c>
      <c r="B114" s="2" t="inlineStr">
        <is>
          <t>business</t>
        </is>
      </c>
      <c r="C114" s="2" t="inlineStr">
        <is>
          <t>Cattle and ranching</t>
        </is>
      </c>
      <c r="D114" s="2" t="n">
        <v>2</v>
      </c>
      <c r="E114" s="2" t="n">
        <v>2</v>
      </c>
      <c r="F114" s="2" t="n">
        <v>0.0042</v>
      </c>
      <c r="G114" s="2" t="n">
        <v>0</v>
      </c>
      <c r="H114" s="2" t="n">
        <v>0.5</v>
      </c>
    </row>
    <row r="115">
      <c r="A115" s="2" t="inlineStr">
        <is>
          <t>DeSoto Watermelon Association</t>
        </is>
      </c>
      <c r="B115" s="2" t="inlineStr">
        <is>
          <t>organisation</t>
        </is>
      </c>
      <c r="C115" s="2" t="inlineStr">
        <is>
          <t>Vegetables, melons and row crops</t>
        </is>
      </c>
      <c r="D115" s="2" t="n">
        <v>2</v>
      </c>
      <c r="E115" s="2" t="n">
        <v>2</v>
      </c>
      <c r="F115" s="2" t="n">
        <v>0.0041</v>
      </c>
      <c r="G115" s="2" t="n">
        <v>0</v>
      </c>
      <c r="H115" s="2" t="n">
        <v>0.5</v>
      </c>
    </row>
    <row r="116">
      <c r="A116" s="2" t="inlineStr">
        <is>
          <t>Happiness Farms</t>
        </is>
      </c>
      <c r="B116" s="2" t="inlineStr">
        <is>
          <t>business</t>
        </is>
      </c>
      <c r="C116" s="2" t="inlineStr">
        <is>
          <t>Specialty crops</t>
        </is>
      </c>
      <c r="D116" s="2" t="n">
        <v>2</v>
      </c>
      <c r="E116" s="2" t="n">
        <v>2</v>
      </c>
      <c r="F116" s="2" t="n">
        <v>0.004</v>
      </c>
      <c r="G116" s="2" t="n">
        <v>0.0068</v>
      </c>
      <c r="H116" s="2" t="n">
        <v>0</v>
      </c>
    </row>
    <row r="117">
      <c r="A117" s="2" t="inlineStr">
        <is>
          <t>John Gose</t>
        </is>
      </c>
      <c r="B117" s="2" t="inlineStr">
        <is>
          <t>person</t>
        </is>
      </c>
      <c r="C117" s="2" t="inlineStr">
        <is>
          <t>Citrus</t>
        </is>
      </c>
      <c r="D117" s="2" t="n">
        <v>2</v>
      </c>
      <c r="E117" s="2" t="n">
        <v>2</v>
      </c>
      <c r="F117" s="2" t="n">
        <v>0.0039</v>
      </c>
      <c r="G117" s="2" t="n">
        <v>0.0015</v>
      </c>
      <c r="H117" s="2" t="n">
        <v>0</v>
      </c>
    </row>
    <row r="118">
      <c r="A118" s="2" t="inlineStr">
        <is>
          <t>Clewiston mill and refinery</t>
        </is>
      </c>
      <c r="B118" s="2" t="inlineStr">
        <is>
          <t>business</t>
        </is>
      </c>
      <c r="C118" s="2" t="inlineStr">
        <is>
          <t>Processing, packing, cooperatives and markets</t>
        </is>
      </c>
      <c r="D118" s="2" t="n">
        <v>4</v>
      </c>
      <c r="E118" s="2" t="n">
        <v>4</v>
      </c>
      <c r="F118" s="2" t="n">
        <v>0.0036</v>
      </c>
      <c r="G118" s="2" t="n">
        <v>0.0001</v>
      </c>
      <c r="H118" s="2" t="n">
        <v>0</v>
      </c>
    </row>
    <row r="119">
      <c r="A119" s="2" t="inlineStr">
        <is>
          <t>Lake Placid Citrus Cooperative</t>
        </is>
      </c>
      <c r="B119" s="2" t="inlineStr">
        <is>
          <t>organisation</t>
        </is>
      </c>
      <c r="C119" s="2" t="inlineStr">
        <is>
          <t>Citrus</t>
        </is>
      </c>
      <c r="D119" s="2" t="n">
        <v>2</v>
      </c>
      <c r="E119" s="2" t="n">
        <v>2</v>
      </c>
      <c r="F119" s="2" t="n">
        <v>0.0034</v>
      </c>
      <c r="G119" s="2" t="n">
        <v>0.0125</v>
      </c>
      <c r="H119" s="2" t="n">
        <v>0.5</v>
      </c>
    </row>
    <row r="120">
      <c r="A120" s="2" t="inlineStr">
        <is>
          <t>John L. Hundley</t>
        </is>
      </c>
      <c r="B120" s="2" t="inlineStr">
        <is>
          <t>person</t>
        </is>
      </c>
      <c r="C120" s="2" t="inlineStr">
        <is>
          <t>Vegetables, melons and row crops</t>
        </is>
      </c>
      <c r="D120" s="2" t="n">
        <v>2</v>
      </c>
      <c r="E120" s="2" t="n">
        <v>2</v>
      </c>
      <c r="F120" s="2" t="n">
        <v>0.0025</v>
      </c>
      <c r="G120" s="2" t="n">
        <v>0.0046</v>
      </c>
      <c r="H120" s="2" t="n">
        <v>0</v>
      </c>
    </row>
    <row r="121">
      <c r="A121" s="2" t="inlineStr">
        <is>
          <t>Highlands County Citrus Growers Association</t>
        </is>
      </c>
      <c r="B121" s="2" t="inlineStr">
        <is>
          <t>organisation</t>
        </is>
      </c>
      <c r="C121" s="2" t="inlineStr">
        <is>
          <t>Citrus</t>
        </is>
      </c>
      <c r="D121" s="2" t="n">
        <v>2</v>
      </c>
      <c r="E121" s="2" t="n">
        <v>2</v>
      </c>
      <c r="F121" s="2" t="n">
        <v>0.0024</v>
      </c>
      <c r="G121" s="2" t="n">
        <v>0.0007</v>
      </c>
      <c r="H121" s="2" t="n">
        <v>0</v>
      </c>
    </row>
    <row r="122">
      <c r="A122" s="2" t="inlineStr">
        <is>
          <t>Latt Maxcy</t>
        </is>
      </c>
      <c r="B122" s="2" t="inlineStr">
        <is>
          <t>person</t>
        </is>
      </c>
      <c r="C122" s="2" t="inlineStr">
        <is>
          <t>Citrus</t>
        </is>
      </c>
      <c r="D122" s="2" t="n">
        <v>2</v>
      </c>
      <c r="E122" s="2" t="n">
        <v>2</v>
      </c>
      <c r="F122" s="2" t="n">
        <v>0.0023</v>
      </c>
      <c r="G122" s="2" t="n">
        <v>0.0092</v>
      </c>
      <c r="H122" s="2" t="n">
        <v>0.5</v>
      </c>
    </row>
    <row r="123">
      <c r="A123" s="2" t="inlineStr">
        <is>
          <t>Florida Fruit &amp; Vegetable Association</t>
        </is>
      </c>
      <c r="B123" s="2" t="inlineStr">
        <is>
          <t>organisation</t>
        </is>
      </c>
      <c r="C123" s="2" t="inlineStr">
        <is>
          <t>Research, extension and industry institutions</t>
        </is>
      </c>
      <c r="D123" s="2" t="n">
        <v>2</v>
      </c>
      <c r="E123" s="2" t="n">
        <v>2</v>
      </c>
      <c r="F123" s="2" t="n">
        <v>0.0022</v>
      </c>
      <c r="G123" s="2" t="n">
        <v>0</v>
      </c>
      <c r="H123" s="2" t="n">
        <v>0</v>
      </c>
    </row>
    <row r="124">
      <c r="A124" s="2" t="inlineStr">
        <is>
          <t>Ruth Wedgworth</t>
        </is>
      </c>
      <c r="B124" s="2" t="inlineStr">
        <is>
          <t>person</t>
        </is>
      </c>
      <c r="C124" s="2" t="inlineStr">
        <is>
          <t>Sugar</t>
        </is>
      </c>
      <c r="D124" s="2" t="n">
        <v>3</v>
      </c>
      <c r="E124" s="2" t="n">
        <v>3</v>
      </c>
      <c r="F124" s="2" t="n">
        <v>0.0011</v>
      </c>
      <c r="G124" s="2" t="n">
        <v>0.0046</v>
      </c>
      <c r="H124" s="2" t="n">
        <v>0.3333</v>
      </c>
    </row>
    <row r="125">
      <c r="A125" s="2" t="inlineStr">
        <is>
          <t>Florida Wildlife Corridor Act</t>
        </is>
      </c>
      <c r="B125" s="2" t="inlineStr">
        <is>
          <t>event</t>
        </is>
      </c>
      <c r="C125" s="2" t="inlineStr">
        <is>
          <t>Energy and land conversion</t>
        </is>
      </c>
      <c r="D125" s="2" t="n">
        <v>2</v>
      </c>
      <c r="E125" s="2" t="n">
        <v>2</v>
      </c>
      <c r="F125" s="2" t="n">
        <v>0.0009</v>
      </c>
      <c r="G125" s="2" t="n">
        <v>0</v>
      </c>
      <c r="H125" s="2" t="n">
        <v>0</v>
      </c>
    </row>
    <row r="126">
      <c r="A126" s="2" t="inlineStr">
        <is>
          <t>Florida Citrus Mutual</t>
        </is>
      </c>
      <c r="B126" s="2" t="inlineStr">
        <is>
          <t>organisation</t>
        </is>
      </c>
      <c r="C126" s="2" t="inlineStr">
        <is>
          <t>Research, extension and industry institutions</t>
        </is>
      </c>
      <c r="D126" s="2" t="n">
        <v>2</v>
      </c>
      <c r="E126" s="2" t="n">
        <v>2</v>
      </c>
      <c r="F126" s="2" t="n">
        <v>0.0005999999999999999</v>
      </c>
      <c r="G126" s="2" t="n">
        <v>0.0046</v>
      </c>
      <c r="H126" s="2" t="n">
        <v>0.5</v>
      </c>
    </row>
    <row r="127">
      <c r="A127" s="2" t="inlineStr">
        <is>
          <t>Highlands County residential wave</t>
        </is>
      </c>
      <c r="B127" s="2" t="inlineStr">
        <is>
          <t>event</t>
        </is>
      </c>
      <c r="C127" s="2" t="inlineStr">
        <is>
          <t>Energy and land conversion</t>
        </is>
      </c>
      <c r="D127" s="2" t="n">
        <v>2</v>
      </c>
      <c r="E127" s="2" t="n">
        <v>2</v>
      </c>
      <c r="F127" s="2" t="n">
        <v>0.0003</v>
      </c>
      <c r="G127" s="2" t="n">
        <v>0</v>
      </c>
      <c r="H127" s="2" t="n">
        <v>0</v>
      </c>
    </row>
    <row r="128">
      <c r="A128" s="2" t="inlineStr">
        <is>
          <t>USDA and the National Agricultural Statistics Service</t>
        </is>
      </c>
      <c r="B128" s="2" t="inlineStr">
        <is>
          <t>civic</t>
        </is>
      </c>
      <c r="C128" s="2" t="inlineStr">
        <is>
          <t>Research, extension and industry institutions</t>
        </is>
      </c>
      <c r="D128" s="2" t="n">
        <v>2</v>
      </c>
      <c r="E128" s="2" t="n">
        <v>2</v>
      </c>
      <c r="F128" s="2" t="n">
        <v>0.0003</v>
      </c>
      <c r="G128" s="2" t="n">
        <v>0</v>
      </c>
      <c r="H128" s="2" t="n">
        <v>0.5</v>
      </c>
    </row>
    <row r="129">
      <c r="A129" s="2" t="inlineStr">
        <is>
          <t>George Wedgworth</t>
        </is>
      </c>
      <c r="B129" s="2" t="inlineStr">
        <is>
          <t>person</t>
        </is>
      </c>
      <c r="C129" s="2" t="inlineStr">
        <is>
          <t>Sugar</t>
        </is>
      </c>
      <c r="D129" s="2" t="n">
        <v>3</v>
      </c>
      <c r="E129" s="2" t="n">
        <v>3</v>
      </c>
      <c r="F129" s="2" t="n">
        <v>0.0001</v>
      </c>
      <c r="G129" s="2" t="n">
        <v>0.0001</v>
      </c>
      <c r="H129" s="2" t="n">
        <v>0</v>
      </c>
    </row>
    <row r="130">
      <c r="A130" s="2" t="inlineStr">
        <is>
          <t>Dot Bates</t>
        </is>
      </c>
      <c r="B130" s="2" t="inlineStr">
        <is>
          <t>person</t>
        </is>
      </c>
      <c r="C130" s="2" t="inlineStr">
        <is>
          <t>Specialty crops</t>
        </is>
      </c>
      <c r="D130" s="2" t="n">
        <v>2</v>
      </c>
      <c r="E130" s="2" t="n">
        <v>2</v>
      </c>
      <c r="F130" s="2" t="n">
        <v>0.0001</v>
      </c>
      <c r="G130" s="2" t="n">
        <v>0.0023</v>
      </c>
      <c r="H130" s="2" t="n">
        <v>0</v>
      </c>
    </row>
    <row r="131">
      <c r="A131" s="2" t="inlineStr">
        <is>
          <t>Bowling Green</t>
        </is>
      </c>
      <c r="B131" s="2" t="inlineStr">
        <is>
          <t>town</t>
        </is>
      </c>
      <c r="C131" s="2" t="inlineStr">
        <is>
          <t>Towns and cities</t>
        </is>
      </c>
      <c r="D131" s="2" t="n">
        <v>1</v>
      </c>
      <c r="E131" s="2" t="n">
        <v>1</v>
      </c>
      <c r="F131" s="2" t="n">
        <v>0</v>
      </c>
      <c r="G131" s="2" t="n">
        <v>0</v>
      </c>
      <c r="H131" s="2" t="n">
        <v>0</v>
      </c>
    </row>
    <row r="132">
      <c r="A132" s="2" t="inlineStr">
        <is>
          <t>Bryant</t>
        </is>
      </c>
      <c r="B132" s="2" t="inlineStr">
        <is>
          <t>town</t>
        </is>
      </c>
      <c r="C132" s="2" t="inlineStr">
        <is>
          <t>Towns and cities</t>
        </is>
      </c>
      <c r="D132" s="2" t="n">
        <v>1</v>
      </c>
      <c r="E132" s="2" t="n">
        <v>1</v>
      </c>
      <c r="F132" s="2" t="n">
        <v>0</v>
      </c>
      <c r="G132" s="2" t="n">
        <v>0</v>
      </c>
      <c r="H132" s="2" t="n">
        <v>0</v>
      </c>
    </row>
    <row r="133">
      <c r="A133" s="2" t="inlineStr">
        <is>
          <t>New Hope Sugar Company</t>
        </is>
      </c>
      <c r="B133" s="2" t="inlineStr">
        <is>
          <t>business</t>
        </is>
      </c>
      <c r="C133" s="2" t="inlineStr">
        <is>
          <t>Sugar</t>
        </is>
      </c>
      <c r="D133" s="2" t="n">
        <v>1</v>
      </c>
      <c r="E133" s="2" t="n">
        <v>1</v>
      </c>
      <c r="F133" s="2" t="n">
        <v>0</v>
      </c>
      <c r="G133" s="2" t="n">
        <v>0</v>
      </c>
      <c r="H133" s="2" t="n">
        <v>0</v>
      </c>
    </row>
    <row r="134">
      <c r="A134" s="2" t="inlineStr">
        <is>
          <t>Atlantic Sugar Association</t>
        </is>
      </c>
      <c r="B134" s="2" t="inlineStr">
        <is>
          <t>organisation</t>
        </is>
      </c>
      <c r="C134" s="2" t="inlineStr">
        <is>
          <t>Sugar</t>
        </is>
      </c>
      <c r="D134" s="2" t="n">
        <v>1</v>
      </c>
      <c r="E134" s="2" t="n">
        <v>1</v>
      </c>
      <c r="F134" s="2" t="n">
        <v>0</v>
      </c>
      <c r="G134" s="2" t="n">
        <v>0</v>
      </c>
      <c r="H134" s="2" t="n">
        <v>0</v>
      </c>
    </row>
    <row r="135">
      <c r="A135" s="2" t="inlineStr">
        <is>
          <t>Glades County Sugar Growers Cooperative</t>
        </is>
      </c>
      <c r="B135" s="2" t="inlineStr">
        <is>
          <t>organisation</t>
        </is>
      </c>
      <c r="C135" s="2" t="inlineStr">
        <is>
          <t>Sugar</t>
        </is>
      </c>
      <c r="D135" s="2" t="n">
        <v>1</v>
      </c>
      <c r="E135" s="2" t="n">
        <v>1</v>
      </c>
      <c r="F135" s="2" t="n">
        <v>0</v>
      </c>
      <c r="G135" s="2" t="n">
        <v>0</v>
      </c>
      <c r="H135" s="2" t="n">
        <v>0</v>
      </c>
    </row>
    <row r="136">
      <c r="A136" s="2" t="inlineStr">
        <is>
          <t>Charles Stewart Mott</t>
        </is>
      </c>
      <c r="B136" s="2" t="inlineStr">
        <is>
          <t>person</t>
        </is>
      </c>
      <c r="C136" s="2" t="inlineStr">
        <is>
          <t>Sugar</t>
        </is>
      </c>
      <c r="D136" s="2" t="n">
        <v>1</v>
      </c>
      <c r="E136" s="2" t="n">
        <v>1</v>
      </c>
      <c r="F136" s="2" t="n">
        <v>0</v>
      </c>
      <c r="G136" s="2" t="n">
        <v>0</v>
      </c>
      <c r="H136" s="2" t="n">
        <v>0</v>
      </c>
    </row>
    <row r="137">
      <c r="A137" s="2" t="inlineStr">
        <is>
          <t>Bror Dahlberg</t>
        </is>
      </c>
      <c r="B137" s="2" t="inlineStr">
        <is>
          <t>person</t>
        </is>
      </c>
      <c r="C137" s="2" t="inlineStr">
        <is>
          <t>Sugar</t>
        </is>
      </c>
      <c r="D137" s="2" t="n">
        <v>1</v>
      </c>
      <c r="E137" s="2" t="n">
        <v>1</v>
      </c>
      <c r="F137" s="2" t="n">
        <v>0</v>
      </c>
      <c r="G137" s="2" t="n">
        <v>0</v>
      </c>
      <c r="H137" s="2" t="n">
        <v>0</v>
      </c>
    </row>
    <row r="138">
      <c r="A138" s="2" t="inlineStr">
        <is>
          <t>Alfonso Fanjul Sr</t>
        </is>
      </c>
      <c r="B138" s="2" t="inlineStr">
        <is>
          <t>person</t>
        </is>
      </c>
      <c r="C138" s="2" t="inlineStr">
        <is>
          <t>Sugar</t>
        </is>
      </c>
      <c r="D138" s="2" t="n">
        <v>2</v>
      </c>
      <c r="E138" s="2" t="n">
        <v>2</v>
      </c>
      <c r="F138" s="2" t="n">
        <v>0</v>
      </c>
      <c r="G138" s="2" t="n">
        <v>0</v>
      </c>
      <c r="H138" s="2" t="n">
        <v>0</v>
      </c>
    </row>
    <row r="139">
      <c r="A139" s="2" t="inlineStr">
        <is>
          <t>Florida Sugar Cane League</t>
        </is>
      </c>
      <c r="B139" s="2" t="inlineStr">
        <is>
          <t>organisation</t>
        </is>
      </c>
      <c r="C139" s="2" t="inlineStr">
        <is>
          <t>Research, extension and industry institutions</t>
        </is>
      </c>
      <c r="D139" s="2" t="n">
        <v>1</v>
      </c>
      <c r="E139" s="2" t="n">
        <v>1</v>
      </c>
      <c r="F139" s="2" t="n">
        <v>0</v>
      </c>
      <c r="G139" s="2" t="n">
        <v>0</v>
      </c>
      <c r="H139" s="2" t="n">
        <v>0</v>
      </c>
    </row>
    <row r="140">
      <c r="A140" s="2" t="inlineStr">
        <is>
          <t>New Hope Power</t>
        </is>
      </c>
      <c r="B140" s="2" t="inlineStr">
        <is>
          <t>business</t>
        </is>
      </c>
      <c r="C140" s="2" t="inlineStr">
        <is>
          <t>Processing, packing, cooperatives and markets</t>
        </is>
      </c>
      <c r="D140" s="2" t="n">
        <v>2</v>
      </c>
      <c r="E140" s="2" t="n">
        <v>2</v>
      </c>
      <c r="F140" s="2" t="n">
        <v>0</v>
      </c>
      <c r="G140" s="2" t="n">
        <v>0</v>
      </c>
      <c r="H140" s="2" t="n">
        <v>0</v>
      </c>
    </row>
    <row r="141">
      <c r="A141" s="2" t="inlineStr">
        <is>
          <t>Imperial Sugar Company</t>
        </is>
      </c>
      <c r="B141" s="2" t="inlineStr">
        <is>
          <t>business</t>
        </is>
      </c>
      <c r="C141" s="2" t="inlineStr">
        <is>
          <t>Processing, packing, cooperatives and markets</t>
        </is>
      </c>
      <c r="D141" s="2" t="n">
        <v>1</v>
      </c>
      <c r="E141" s="2" t="n">
        <v>1</v>
      </c>
      <c r="F141" s="2" t="n">
        <v>0</v>
      </c>
      <c r="G141" s="2" t="n">
        <v>0</v>
      </c>
      <c r="H141" s="2" t="n">
        <v>0</v>
      </c>
    </row>
    <row r="142">
      <c r="A142" s="2" t="inlineStr">
        <is>
          <t>Lykes Meat Group</t>
        </is>
      </c>
      <c r="B142" s="2" t="inlineStr">
        <is>
          <t>business</t>
        </is>
      </c>
      <c r="C142" s="2" t="inlineStr">
        <is>
          <t>Processing, packing, cooperatives and markets</t>
        </is>
      </c>
      <c r="D142" s="2" t="n">
        <v>1</v>
      </c>
      <c r="E142" s="2" t="n">
        <v>1</v>
      </c>
      <c r="F142" s="2" t="n">
        <v>0</v>
      </c>
      <c r="G142" s="2" t="n">
        <v>0</v>
      </c>
      <c r="H142" s="2" t="n">
        <v>0</v>
      </c>
    </row>
    <row r="143">
      <c r="A143" s="2" t="inlineStr">
        <is>
          <t>John Kiernan</t>
        </is>
      </c>
      <c r="B143" s="2" t="inlineStr">
        <is>
          <t>person</t>
        </is>
      </c>
      <c r="C143" s="2" t="inlineStr">
        <is>
          <t>Citrus</t>
        </is>
      </c>
      <c r="D143" s="2" t="n">
        <v>1</v>
      </c>
      <c r="E143" s="2" t="n">
        <v>1</v>
      </c>
      <c r="F143" s="2" t="n">
        <v>0</v>
      </c>
      <c r="G143" s="2" t="n">
        <v>0</v>
      </c>
      <c r="H143" s="2" t="n">
        <v>0</v>
      </c>
    </row>
    <row r="144">
      <c r="A144" s="2" t="inlineStr">
        <is>
          <t>Howell Tyson Lykes</t>
        </is>
      </c>
      <c r="B144" s="2" t="inlineStr">
        <is>
          <t>person</t>
        </is>
      </c>
      <c r="C144" s="2" t="inlineStr">
        <is>
          <t>Cattle and ranching</t>
        </is>
      </c>
      <c r="D144" s="2" t="n">
        <v>1</v>
      </c>
      <c r="E144" s="2" t="n">
        <v>1</v>
      </c>
      <c r="F144" s="2" t="n">
        <v>0</v>
      </c>
      <c r="G144" s="2" t="n">
        <v>0</v>
      </c>
      <c r="H144" s="2" t="n">
        <v>0</v>
      </c>
    </row>
    <row r="145">
      <c r="A145" s="2" t="inlineStr">
        <is>
          <t>Lykes Steamship Company</t>
        </is>
      </c>
      <c r="B145" s="2" t="inlineStr">
        <is>
          <t>business</t>
        </is>
      </c>
      <c r="C145" s="2" t="inlineStr">
        <is>
          <t>Cattle and ranching</t>
        </is>
      </c>
      <c r="D145" s="2" t="n">
        <v>1</v>
      </c>
      <c r="E145" s="2" t="n">
        <v>1</v>
      </c>
      <c r="F145" s="2" t="n">
        <v>0</v>
      </c>
      <c r="G145" s="2" t="n">
        <v>0</v>
      </c>
      <c r="H145" s="2" t="n">
        <v>0</v>
      </c>
    </row>
    <row r="146">
      <c r="A146" s="2" t="inlineStr">
        <is>
          <t>Williamson Cattle Company</t>
        </is>
      </c>
      <c r="B146" s="2" t="inlineStr">
        <is>
          <t>business</t>
        </is>
      </c>
      <c r="C146" s="2" t="inlineStr">
        <is>
          <t>Cattle and ranching</t>
        </is>
      </c>
      <c r="D146" s="2" t="n">
        <v>2</v>
      </c>
      <c r="E146" s="2" t="n">
        <v>2</v>
      </c>
      <c r="F146" s="2" t="n">
        <v>0</v>
      </c>
      <c r="G146" s="2" t="n">
        <v>0</v>
      </c>
      <c r="H146" s="2" t="n">
        <v>0.5</v>
      </c>
    </row>
    <row r="147">
      <c r="A147" s="2" t="inlineStr">
        <is>
          <t>Doyle E. Carlton</t>
        </is>
      </c>
      <c r="B147" s="2" t="inlineStr">
        <is>
          <t>person</t>
        </is>
      </c>
      <c r="C147" s="2" t="inlineStr">
        <is>
          <t>Cattle and ranching</t>
        </is>
      </c>
      <c r="D147" s="2" t="n">
        <v>2</v>
      </c>
      <c r="E147" s="2" t="n">
        <v>2</v>
      </c>
      <c r="F147" s="2" t="n">
        <v>0</v>
      </c>
      <c r="G147" s="2" t="n">
        <v>0</v>
      </c>
      <c r="H147" s="2" t="n">
        <v>0</v>
      </c>
    </row>
    <row r="148">
      <c r="A148" s="2" t="inlineStr">
        <is>
          <t>Doyle E. Carlton Jr</t>
        </is>
      </c>
      <c r="B148" s="2" t="inlineStr">
        <is>
          <t>person</t>
        </is>
      </c>
      <c r="C148" s="2" t="inlineStr">
        <is>
          <t>Cattle and ranching</t>
        </is>
      </c>
      <c r="D148" s="2" t="n">
        <v>1</v>
      </c>
      <c r="E148" s="2" t="n">
        <v>1</v>
      </c>
      <c r="F148" s="2" t="n">
        <v>0</v>
      </c>
      <c r="G148" s="2" t="n">
        <v>0</v>
      </c>
      <c r="H148" s="2" t="n">
        <v>0</v>
      </c>
    </row>
    <row r="149">
      <c r="A149" s="2" t="inlineStr">
        <is>
          <t>Llano Ranches LP</t>
        </is>
      </c>
      <c r="B149" s="2" t="inlineStr">
        <is>
          <t>business</t>
        </is>
      </c>
      <c r="C149" s="2" t="inlineStr">
        <is>
          <t>Cattle and ranching</t>
        </is>
      </c>
      <c r="D149" s="2" t="n">
        <v>0</v>
      </c>
      <c r="E149" s="2" t="n">
        <v>0</v>
      </c>
      <c r="F149" s="2" t="n">
        <v>0</v>
      </c>
      <c r="G149" s="2" t="n">
        <v>0</v>
      </c>
      <c r="H149" s="2" t="inlineStr"/>
    </row>
    <row r="150">
      <c r="A150" s="2" t="inlineStr">
        <is>
          <t>4C's Land &amp; Cattle LLLP</t>
        </is>
      </c>
      <c r="B150" s="2" t="inlineStr">
        <is>
          <t>business</t>
        </is>
      </c>
      <c r="C150" s="2" t="inlineStr">
        <is>
          <t>Cattle and ranching</t>
        </is>
      </c>
      <c r="D150" s="2" t="n">
        <v>0</v>
      </c>
      <c r="E150" s="2" t="n">
        <v>0</v>
      </c>
      <c r="F150" s="2" t="n">
        <v>0</v>
      </c>
      <c r="G150" s="2" t="n">
        <v>0</v>
      </c>
      <c r="H150" s="2" t="inlineStr"/>
    </row>
    <row r="151">
      <c r="A151" s="2" t="inlineStr">
        <is>
          <t>Udder Cattle Company Inc</t>
        </is>
      </c>
      <c r="B151" s="2" t="inlineStr">
        <is>
          <t>business</t>
        </is>
      </c>
      <c r="C151" s="2" t="inlineStr">
        <is>
          <t>Cattle and ranching</t>
        </is>
      </c>
      <c r="D151" s="2" t="n">
        <v>0</v>
      </c>
      <c r="E151" s="2" t="n">
        <v>0</v>
      </c>
      <c r="F151" s="2" t="n">
        <v>0</v>
      </c>
      <c r="G151" s="2" t="n">
        <v>0</v>
      </c>
      <c r="H151" s="2" t="inlineStr"/>
    </row>
    <row r="152">
      <c r="A152" s="2" t="inlineStr">
        <is>
          <t>Bexley Sumter Inc</t>
        </is>
      </c>
      <c r="B152" s="2" t="inlineStr">
        <is>
          <t>business</t>
        </is>
      </c>
      <c r="C152" s="2" t="inlineStr">
        <is>
          <t>Cattle and ranching</t>
        </is>
      </c>
      <c r="D152" s="2" t="n">
        <v>0</v>
      </c>
      <c r="E152" s="2" t="n">
        <v>0</v>
      </c>
      <c r="F152" s="2" t="n">
        <v>0</v>
      </c>
      <c r="G152" s="2" t="n">
        <v>0</v>
      </c>
      <c r="H152" s="2" t="inlineStr"/>
    </row>
    <row r="153">
      <c r="A153" s="2" t="inlineStr">
        <is>
          <t>Pete Clemons</t>
        </is>
      </c>
      <c r="B153" s="2" t="inlineStr">
        <is>
          <t>person</t>
        </is>
      </c>
      <c r="C153" s="2" t="inlineStr">
        <is>
          <t>Cattle and ranching</t>
        </is>
      </c>
      <c r="D153" s="2" t="n">
        <v>1</v>
      </c>
      <c r="E153" s="2" t="n">
        <v>1</v>
      </c>
      <c r="F153" s="2" t="n">
        <v>0</v>
      </c>
      <c r="G153" s="2" t="n">
        <v>0</v>
      </c>
      <c r="H153" s="2" t="n">
        <v>0</v>
      </c>
    </row>
    <row r="154">
      <c r="A154" s="2" t="inlineStr">
        <is>
          <t>Hundley Farms</t>
        </is>
      </c>
      <c r="B154" s="2" t="inlineStr">
        <is>
          <t>business</t>
        </is>
      </c>
      <c r="C154" s="2" t="inlineStr">
        <is>
          <t>Vegetables, melons and row crops</t>
        </is>
      </c>
      <c r="D154" s="2" t="n">
        <v>2</v>
      </c>
      <c r="E154" s="2" t="n">
        <v>2</v>
      </c>
      <c r="F154" s="2" t="n">
        <v>0</v>
      </c>
      <c r="G154" s="2" t="n">
        <v>0</v>
      </c>
      <c r="H154" s="2" t="n">
        <v>0</v>
      </c>
    </row>
    <row r="155">
      <c r="A155" s="2" t="inlineStr">
        <is>
          <t>TKM Bengard Farms</t>
        </is>
      </c>
      <c r="B155" s="2" t="inlineStr">
        <is>
          <t>business</t>
        </is>
      </c>
      <c r="C155" s="2" t="inlineStr">
        <is>
          <t>Vegetables, melons and row crops</t>
        </is>
      </c>
      <c r="D155" s="2" t="n">
        <v>1</v>
      </c>
      <c r="E155" s="2" t="n">
        <v>1</v>
      </c>
      <c r="F155" s="2" t="n">
        <v>0</v>
      </c>
      <c r="G155" s="2" t="n">
        <v>0</v>
      </c>
      <c r="H155" s="2" t="n">
        <v>0</v>
      </c>
    </row>
    <row r="156">
      <c r="A156" s="2" t="inlineStr">
        <is>
          <t>Global Produce Sales</t>
        </is>
      </c>
      <c r="B156" s="2" t="inlineStr">
        <is>
          <t>business</t>
        </is>
      </c>
      <c r="C156" s="2" t="inlineStr">
        <is>
          <t>Vegetables, melons and row crops</t>
        </is>
      </c>
      <c r="D156" s="2" t="n">
        <v>1</v>
      </c>
      <c r="E156" s="2" t="n">
        <v>1</v>
      </c>
      <c r="F156" s="2" t="n">
        <v>0</v>
      </c>
      <c r="G156" s="2" t="n">
        <v>0</v>
      </c>
      <c r="H156" s="2" t="n">
        <v>0</v>
      </c>
    </row>
    <row r="157">
      <c r="A157" s="2" t="inlineStr">
        <is>
          <t>Red Larson</t>
        </is>
      </c>
      <c r="B157" s="2" t="inlineStr">
        <is>
          <t>person</t>
        </is>
      </c>
      <c r="C157" s="2" t="inlineStr">
        <is>
          <t>Specialty crops</t>
        </is>
      </c>
      <c r="D157" s="2" t="n">
        <v>1</v>
      </c>
      <c r="E157" s="2" t="n">
        <v>1</v>
      </c>
      <c r="F157" s="2" t="n">
        <v>0</v>
      </c>
      <c r="G157" s="2" t="n">
        <v>0</v>
      </c>
      <c r="H157" s="2" t="n">
        <v>0</v>
      </c>
    </row>
    <row r="158">
      <c r="A158" s="2" t="inlineStr">
        <is>
          <t>McArthur Farms</t>
        </is>
      </c>
      <c r="B158" s="2" t="inlineStr">
        <is>
          <t>business</t>
        </is>
      </c>
      <c r="C158" s="2" t="inlineStr">
        <is>
          <t>Specialty crops</t>
        </is>
      </c>
      <c r="D158" s="2" t="n">
        <v>1</v>
      </c>
      <c r="E158" s="2" t="n">
        <v>1</v>
      </c>
      <c r="F158" s="2" t="n">
        <v>0</v>
      </c>
      <c r="G158" s="2" t="n">
        <v>0</v>
      </c>
      <c r="H158" s="2" t="n">
        <v>0</v>
      </c>
    </row>
    <row r="159">
      <c r="A159" s="2" t="inlineStr">
        <is>
          <t>Davie Dairy</t>
        </is>
      </c>
      <c r="B159" s="2" t="inlineStr">
        <is>
          <t>business</t>
        </is>
      </c>
      <c r="C159" s="2" t="inlineStr">
        <is>
          <t>Specialty crops</t>
        </is>
      </c>
      <c r="D159" s="2" t="n">
        <v>1</v>
      </c>
      <c r="E159" s="2" t="n">
        <v>1</v>
      </c>
      <c r="F159" s="2" t="n">
        <v>0</v>
      </c>
      <c r="G159" s="2" t="n">
        <v>0</v>
      </c>
      <c r="H159" s="2" t="n">
        <v>1</v>
      </c>
    </row>
    <row r="160">
      <c r="A160" s="2" t="inlineStr">
        <is>
          <t>Ona mine project</t>
        </is>
      </c>
      <c r="B160" s="2" t="inlineStr">
        <is>
          <t>business</t>
        </is>
      </c>
      <c r="C160" s="2" t="inlineStr">
        <is>
          <t>Phosphate and mining</t>
        </is>
      </c>
      <c r="D160" s="2" t="n">
        <v>1</v>
      </c>
      <c r="E160" s="2" t="n">
        <v>1</v>
      </c>
      <c r="F160" s="2" t="n">
        <v>0</v>
      </c>
      <c r="G160" s="2" t="n">
        <v>0</v>
      </c>
      <c r="H160" s="2" t="n">
        <v>0</v>
      </c>
    </row>
    <row r="161">
      <c r="A161" s="2" t="inlineStr">
        <is>
          <t>DeSoto mine proposal</t>
        </is>
      </c>
      <c r="B161" s="2" t="inlineStr">
        <is>
          <t>business</t>
        </is>
      </c>
      <c r="C161" s="2" t="inlineStr">
        <is>
          <t>Phosphate and mining</t>
        </is>
      </c>
      <c r="D161" s="2" t="n">
        <v>1</v>
      </c>
      <c r="E161" s="2" t="n">
        <v>1</v>
      </c>
      <c r="F161" s="2" t="n">
        <v>0</v>
      </c>
      <c r="G161" s="2" t="n">
        <v>0</v>
      </c>
      <c r="H161" s="2" t="n">
        <v>0</v>
      </c>
    </row>
    <row r="162">
      <c r="A162" s="2" t="inlineStr">
        <is>
          <t>South Ft. Meade Land Management</t>
        </is>
      </c>
      <c r="B162" s="2" t="inlineStr">
        <is>
          <t>business</t>
        </is>
      </c>
      <c r="C162" s="2" t="inlineStr">
        <is>
          <t>Phosphate and mining</t>
        </is>
      </c>
      <c r="D162" s="2" t="n">
        <v>1</v>
      </c>
      <c r="E162" s="2" t="n">
        <v>1</v>
      </c>
      <c r="F162" s="2" t="n">
        <v>0</v>
      </c>
      <c r="G162" s="2" t="n">
        <v>0</v>
      </c>
      <c r="H162" s="2" t="n">
        <v>0</v>
      </c>
    </row>
    <row r="163">
      <c r="A163" s="2" t="inlineStr">
        <is>
          <t>DeSoto Next Generation Solar Energy Center</t>
        </is>
      </c>
      <c r="B163" s="2" t="inlineStr">
        <is>
          <t>business</t>
        </is>
      </c>
      <c r="C163" s="2" t="inlineStr">
        <is>
          <t>Energy and land conversion</t>
        </is>
      </c>
      <c r="D163" s="2" t="n">
        <v>2</v>
      </c>
      <c r="E163" s="2" t="n">
        <v>2</v>
      </c>
      <c r="F163" s="2" t="n">
        <v>0</v>
      </c>
      <c r="G163" s="2" t="n">
        <v>0</v>
      </c>
      <c r="H163" s="2" t="n">
        <v>0.5</v>
      </c>
    </row>
    <row r="164">
      <c r="A164" s="2" t="inlineStr">
        <is>
          <t>Citrus Solar Energy Center</t>
        </is>
      </c>
      <c r="B164" s="2" t="inlineStr">
        <is>
          <t>business</t>
        </is>
      </c>
      <c r="C164" s="2" t="inlineStr">
        <is>
          <t>Energy and land conversion</t>
        </is>
      </c>
      <c r="D164" s="2" t="n">
        <v>2</v>
      </c>
      <c r="E164" s="2" t="n">
        <v>2</v>
      </c>
      <c r="F164" s="2" t="n">
        <v>0</v>
      </c>
      <c r="G164" s="2" t="n">
        <v>0</v>
      </c>
      <c r="H164" s="2" t="n">
        <v>0.5</v>
      </c>
    </row>
    <row r="165">
      <c r="A165" s="2" t="inlineStr">
        <is>
          <t>Wildflower Solar Energy Center</t>
        </is>
      </c>
      <c r="B165" s="2" t="inlineStr">
        <is>
          <t>business</t>
        </is>
      </c>
      <c r="C165" s="2" t="inlineStr">
        <is>
          <t>Energy and land conversion</t>
        </is>
      </c>
      <c r="D165" s="2" t="n">
        <v>1</v>
      </c>
      <c r="E165" s="2" t="n">
        <v>1</v>
      </c>
      <c r="F165" s="2" t="n">
        <v>0</v>
      </c>
      <c r="G165" s="2" t="n">
        <v>0</v>
      </c>
      <c r="H165" s="2" t="n">
        <v>1</v>
      </c>
    </row>
    <row r="166">
      <c r="A166" s="2" t="inlineStr">
        <is>
          <t>Cattle Ranch Solar Energy Center</t>
        </is>
      </c>
      <c r="B166" s="2" t="inlineStr">
        <is>
          <t>business</t>
        </is>
      </c>
      <c r="C166" s="2" t="inlineStr">
        <is>
          <t>Energy and land conversion</t>
        </is>
      </c>
      <c r="D166" s="2" t="n">
        <v>1</v>
      </c>
      <c r="E166" s="2" t="n">
        <v>1</v>
      </c>
      <c r="F166" s="2" t="n">
        <v>0</v>
      </c>
      <c r="G166" s="2" t="n">
        <v>0</v>
      </c>
      <c r="H166" s="2" t="n">
        <v>1</v>
      </c>
    </row>
    <row r="167">
      <c r="A167" s="2" t="inlineStr">
        <is>
          <t>Rodeo Solar Energy Center</t>
        </is>
      </c>
      <c r="B167" s="2" t="inlineStr">
        <is>
          <t>business</t>
        </is>
      </c>
      <c r="C167" s="2" t="inlineStr">
        <is>
          <t>Energy and land conversion</t>
        </is>
      </c>
      <c r="D167" s="2" t="n">
        <v>1</v>
      </c>
      <c r="E167" s="2" t="n">
        <v>1</v>
      </c>
      <c r="F167" s="2" t="n">
        <v>0</v>
      </c>
      <c r="G167" s="2" t="n">
        <v>0</v>
      </c>
      <c r="H167" s="2" t="n">
        <v>1</v>
      </c>
    </row>
    <row r="168">
      <c r="A168" s="2" t="inlineStr">
        <is>
          <t>Prairie Creek Solar Energy Center</t>
        </is>
      </c>
      <c r="B168" s="2" t="inlineStr">
        <is>
          <t>business</t>
        </is>
      </c>
      <c r="C168" s="2" t="inlineStr">
        <is>
          <t>Energy and land conversion</t>
        </is>
      </c>
      <c r="D168" s="2" t="n">
        <v>1</v>
      </c>
      <c r="E168" s="2" t="n">
        <v>1</v>
      </c>
      <c r="F168" s="2" t="n">
        <v>0</v>
      </c>
      <c r="G168" s="2" t="n">
        <v>0</v>
      </c>
      <c r="H168" s="2" t="n">
        <v>1</v>
      </c>
    </row>
    <row r="169">
      <c r="A169" s="2" t="inlineStr">
        <is>
          <t>Hawthorne Creek Solar Energy Center</t>
        </is>
      </c>
      <c r="B169" s="2" t="inlineStr">
        <is>
          <t>business</t>
        </is>
      </c>
      <c r="C169" s="2" t="inlineStr">
        <is>
          <t>Energy and land conversion</t>
        </is>
      </c>
      <c r="D169" s="2" t="n">
        <v>1</v>
      </c>
      <c r="E169" s="2" t="n">
        <v>1</v>
      </c>
      <c r="F169" s="2" t="n">
        <v>0</v>
      </c>
      <c r="G169" s="2" t="n">
        <v>0</v>
      </c>
      <c r="H169" s="2" t="n">
        <v>1</v>
      </c>
    </row>
    <row r="170">
      <c r="A170" s="2" t="inlineStr">
        <is>
          <t>Hog Bay Solar Energy Center</t>
        </is>
      </c>
      <c r="B170" s="2" t="inlineStr">
        <is>
          <t>business</t>
        </is>
      </c>
      <c r="C170" s="2" t="inlineStr">
        <is>
          <t>Energy and land conversion</t>
        </is>
      </c>
      <c r="D170" s="2" t="n">
        <v>1</v>
      </c>
      <c r="E170" s="2" t="n">
        <v>1</v>
      </c>
      <c r="F170" s="2" t="n">
        <v>0</v>
      </c>
      <c r="G170" s="2" t="n">
        <v>0</v>
      </c>
      <c r="H170" s="2" t="n">
        <v>1</v>
      </c>
    </row>
    <row r="171">
      <c r="A171" s="2" t="inlineStr">
        <is>
          <t>Okeechobee Solar Energy Center</t>
        </is>
      </c>
      <c r="B171" s="2" t="inlineStr">
        <is>
          <t>business</t>
        </is>
      </c>
      <c r="C171" s="2" t="inlineStr">
        <is>
          <t>Energy and land conversion</t>
        </is>
      </c>
      <c r="D171" s="2" t="n">
        <v>1</v>
      </c>
      <c r="E171" s="2" t="n">
        <v>1</v>
      </c>
      <c r="F171" s="2" t="n">
        <v>0</v>
      </c>
      <c r="G171" s="2" t="n">
        <v>0</v>
      </c>
      <c r="H171" s="2" t="n">
        <v>1</v>
      </c>
    </row>
    <row r="172">
      <c r="A172" s="2" t="inlineStr">
        <is>
          <t>Lakeside Solar Energy Center</t>
        </is>
      </c>
      <c r="B172" s="2" t="inlineStr">
        <is>
          <t>business</t>
        </is>
      </c>
      <c r="C172" s="2" t="inlineStr">
        <is>
          <t>Energy and land conversion</t>
        </is>
      </c>
      <c r="D172" s="2" t="n">
        <v>1</v>
      </c>
      <c r="E172" s="2" t="n">
        <v>1</v>
      </c>
      <c r="F172" s="2" t="n">
        <v>0</v>
      </c>
      <c r="G172" s="2" t="n">
        <v>0</v>
      </c>
      <c r="H172" s="2" t="n">
        <v>1</v>
      </c>
    </row>
    <row r="173">
      <c r="A173" s="2" t="inlineStr">
        <is>
          <t>Fort Drum Solar Energy Center</t>
        </is>
      </c>
      <c r="B173" s="2" t="inlineStr">
        <is>
          <t>business</t>
        </is>
      </c>
      <c r="C173" s="2" t="inlineStr">
        <is>
          <t>Energy and land conversion</t>
        </is>
      </c>
      <c r="D173" s="2" t="n">
        <v>1</v>
      </c>
      <c r="E173" s="2" t="n">
        <v>1</v>
      </c>
      <c r="F173" s="2" t="n">
        <v>0</v>
      </c>
      <c r="G173" s="2" t="n">
        <v>0</v>
      </c>
      <c r="H173" s="2" t="n">
        <v>1</v>
      </c>
    </row>
    <row r="174">
      <c r="A174" s="2" t="inlineStr">
        <is>
          <t>Cavendish Solar Energy Center</t>
        </is>
      </c>
      <c r="B174" s="2" t="inlineStr">
        <is>
          <t>business</t>
        </is>
      </c>
      <c r="C174" s="2" t="inlineStr">
        <is>
          <t>Energy and land conversion</t>
        </is>
      </c>
      <c r="D174" s="2" t="n">
        <v>1</v>
      </c>
      <c r="E174" s="2" t="n">
        <v>1</v>
      </c>
      <c r="F174" s="2" t="n">
        <v>0</v>
      </c>
      <c r="G174" s="2" t="n">
        <v>0</v>
      </c>
      <c r="H174" s="2" t="n">
        <v>1</v>
      </c>
    </row>
    <row r="175">
      <c r="A175" s="2" t="inlineStr">
        <is>
          <t>Honeybell Solar Energy Center</t>
        </is>
      </c>
      <c r="B175" s="2" t="inlineStr">
        <is>
          <t>business</t>
        </is>
      </c>
      <c r="C175" s="2" t="inlineStr">
        <is>
          <t>Energy and land conversion</t>
        </is>
      </c>
      <c r="D175" s="2" t="n">
        <v>1</v>
      </c>
      <c r="E175" s="2" t="n">
        <v>1</v>
      </c>
      <c r="F175" s="2" t="n">
        <v>0</v>
      </c>
      <c r="G175" s="2" t="n">
        <v>0</v>
      </c>
      <c r="H175" s="2" t="n">
        <v>1</v>
      </c>
    </row>
    <row r="176">
      <c r="A176" s="2" t="inlineStr">
        <is>
          <t>Speckled Perch Solar Energy Center</t>
        </is>
      </c>
      <c r="B176" s="2" t="inlineStr">
        <is>
          <t>business</t>
        </is>
      </c>
      <c r="C176" s="2" t="inlineStr">
        <is>
          <t>Energy and land conversion</t>
        </is>
      </c>
      <c r="D176" s="2" t="n">
        <v>1</v>
      </c>
      <c r="E176" s="2" t="n">
        <v>1</v>
      </c>
      <c r="F176" s="2" t="n">
        <v>0</v>
      </c>
      <c r="G176" s="2" t="n">
        <v>0</v>
      </c>
      <c r="H176" s="2" t="n">
        <v>1</v>
      </c>
    </row>
    <row r="177">
      <c r="A177" s="2" t="inlineStr">
        <is>
          <t>Big Water Solar Energy Center</t>
        </is>
      </c>
      <c r="B177" s="2" t="inlineStr">
        <is>
          <t>business</t>
        </is>
      </c>
      <c r="C177" s="2" t="inlineStr">
        <is>
          <t>Energy and land conversion</t>
        </is>
      </c>
      <c r="D177" s="2" t="n">
        <v>1</v>
      </c>
      <c r="E177" s="2" t="n">
        <v>1</v>
      </c>
      <c r="F177" s="2" t="n">
        <v>0</v>
      </c>
      <c r="G177" s="2" t="n">
        <v>0</v>
      </c>
      <c r="H177" s="2" t="n">
        <v>1</v>
      </c>
    </row>
    <row r="178">
      <c r="A178" s="2" t="inlineStr">
        <is>
          <t>Hammock Solar Energy Center</t>
        </is>
      </c>
      <c r="B178" s="2" t="inlineStr">
        <is>
          <t>business</t>
        </is>
      </c>
      <c r="C178" s="2" t="inlineStr">
        <is>
          <t>Energy and land conversion</t>
        </is>
      </c>
      <c r="D178" s="2" t="n">
        <v>1</v>
      </c>
      <c r="E178" s="2" t="n">
        <v>1</v>
      </c>
      <c r="F178" s="2" t="n">
        <v>0</v>
      </c>
      <c r="G178" s="2" t="n">
        <v>0</v>
      </c>
      <c r="H178" s="2" t="n">
        <v>1</v>
      </c>
    </row>
    <row r="179">
      <c r="A179" s="2" t="inlineStr">
        <is>
          <t>Blue Heron Solar Energy Center</t>
        </is>
      </c>
      <c r="B179" s="2" t="inlineStr">
        <is>
          <t>business</t>
        </is>
      </c>
      <c r="C179" s="2" t="inlineStr">
        <is>
          <t>Energy and land conversion</t>
        </is>
      </c>
      <c r="D179" s="2" t="n">
        <v>1</v>
      </c>
      <c r="E179" s="2" t="n">
        <v>1</v>
      </c>
      <c r="F179" s="2" t="n">
        <v>0</v>
      </c>
      <c r="G179" s="2" t="n">
        <v>0</v>
      </c>
      <c r="H179" s="2" t="n">
        <v>1</v>
      </c>
    </row>
    <row r="180">
      <c r="A180" s="2" t="inlineStr">
        <is>
          <t>Ghost Orchid Solar Energy Center</t>
        </is>
      </c>
      <c r="B180" s="2" t="inlineStr">
        <is>
          <t>business</t>
        </is>
      </c>
      <c r="C180" s="2" t="inlineStr">
        <is>
          <t>Energy and land conversion</t>
        </is>
      </c>
      <c r="D180" s="2" t="n">
        <v>1</v>
      </c>
      <c r="E180" s="2" t="n">
        <v>1</v>
      </c>
      <c r="F180" s="2" t="n">
        <v>0</v>
      </c>
      <c r="G180" s="2" t="n">
        <v>0</v>
      </c>
      <c r="H180" s="2" t="n">
        <v>1</v>
      </c>
    </row>
    <row r="181">
      <c r="A181" s="2" t="inlineStr">
        <is>
          <t>Beautyberry Solar Energy Center</t>
        </is>
      </c>
      <c r="B181" s="2" t="inlineStr">
        <is>
          <t>business</t>
        </is>
      </c>
      <c r="C181" s="2" t="inlineStr">
        <is>
          <t>Energy and land conversion</t>
        </is>
      </c>
      <c r="D181" s="2" t="n">
        <v>1</v>
      </c>
      <c r="E181" s="2" t="n">
        <v>1</v>
      </c>
      <c r="F181" s="2" t="n">
        <v>0</v>
      </c>
      <c r="G181" s="2" t="n">
        <v>0</v>
      </c>
      <c r="H181" s="2" t="n">
        <v>1</v>
      </c>
    </row>
    <row r="182">
      <c r="A182" s="2" t="inlineStr">
        <is>
          <t>Caloosahatchee Solar Energy Center</t>
        </is>
      </c>
      <c r="B182" s="2" t="inlineStr">
        <is>
          <t>business</t>
        </is>
      </c>
      <c r="C182" s="2" t="inlineStr">
        <is>
          <t>Energy and land conversion</t>
        </is>
      </c>
      <c r="D182" s="2" t="n">
        <v>1</v>
      </c>
      <c r="E182" s="2" t="n">
        <v>1</v>
      </c>
      <c r="F182" s="2" t="n">
        <v>0</v>
      </c>
      <c r="G182" s="2" t="n">
        <v>0</v>
      </c>
      <c r="H182" s="2" t="n">
        <v>1</v>
      </c>
    </row>
    <row r="183">
      <c r="A183" s="2" t="inlineStr">
        <is>
          <t>Woodyard Solar Energy Center</t>
        </is>
      </c>
      <c r="B183" s="2" t="inlineStr">
        <is>
          <t>business</t>
        </is>
      </c>
      <c r="C183" s="2" t="inlineStr">
        <is>
          <t>Energy and land conversion</t>
        </is>
      </c>
      <c r="D183" s="2" t="n">
        <v>1</v>
      </c>
      <c r="E183" s="2" t="n">
        <v>1</v>
      </c>
      <c r="F183" s="2" t="n">
        <v>0</v>
      </c>
      <c r="G183" s="2" t="n">
        <v>0</v>
      </c>
      <c r="H183" s="2" t="n">
        <v>1</v>
      </c>
    </row>
    <row r="184">
      <c r="A184" s="2" t="inlineStr">
        <is>
          <t>Hendry Isles Solar Energy Center</t>
        </is>
      </c>
      <c r="B184" s="2" t="inlineStr">
        <is>
          <t>business</t>
        </is>
      </c>
      <c r="C184" s="2" t="inlineStr">
        <is>
          <t>Energy and land conversion</t>
        </is>
      </c>
      <c r="D184" s="2" t="n">
        <v>1</v>
      </c>
      <c r="E184" s="2" t="n">
        <v>1</v>
      </c>
      <c r="F184" s="2" t="n">
        <v>0</v>
      </c>
      <c r="G184" s="2" t="n">
        <v>0</v>
      </c>
      <c r="H184" s="2" t="n">
        <v>1</v>
      </c>
    </row>
    <row r="185">
      <c r="A185" s="2" t="inlineStr">
        <is>
          <t>Sawgrass Solar Energy Center</t>
        </is>
      </c>
      <c r="B185" s="2" t="inlineStr">
        <is>
          <t>business</t>
        </is>
      </c>
      <c r="C185" s="2" t="inlineStr">
        <is>
          <t>Energy and land conversion</t>
        </is>
      </c>
      <c r="D185" s="2" t="n">
        <v>1</v>
      </c>
      <c r="E185" s="2" t="n">
        <v>1</v>
      </c>
      <c r="F185" s="2" t="n">
        <v>0</v>
      </c>
      <c r="G185" s="2" t="n">
        <v>0</v>
      </c>
      <c r="H185" s="2" t="n">
        <v>1</v>
      </c>
    </row>
    <row r="186">
      <c r="A186" s="2" t="inlineStr">
        <is>
          <t>Okeechobee Clean Energy Center</t>
        </is>
      </c>
      <c r="B186" s="2" t="inlineStr">
        <is>
          <t>business</t>
        </is>
      </c>
      <c r="C186" s="2" t="inlineStr">
        <is>
          <t>Energy and land conversion</t>
        </is>
      </c>
      <c r="D186" s="2" t="n">
        <v>1</v>
      </c>
      <c r="E186" s="2" t="n">
        <v>1</v>
      </c>
      <c r="F186" s="2" t="n">
        <v>0</v>
      </c>
      <c r="G186" s="2" t="n">
        <v>0</v>
      </c>
      <c r="H186" s="2" t="n">
        <v>1</v>
      </c>
    </row>
    <row r="187">
      <c r="A187" s="2" t="inlineStr">
        <is>
          <t>Vandolah power plant purchase</t>
        </is>
      </c>
      <c r="B187" s="2" t="inlineStr">
        <is>
          <t>business</t>
        </is>
      </c>
      <c r="C187" s="2" t="inlineStr">
        <is>
          <t>Energy and land conversion</t>
        </is>
      </c>
      <c r="D187" s="2" t="n">
        <v>1</v>
      </c>
      <c r="E187" s="2" t="n">
        <v>1</v>
      </c>
      <c r="F187" s="2" t="n">
        <v>0</v>
      </c>
      <c r="G187" s="2" t="n">
        <v>0</v>
      </c>
      <c r="H187" s="2" t="n">
        <v>1</v>
      </c>
    </row>
    <row r="188">
      <c r="A188" s="2" t="inlineStr">
        <is>
          <t>NextEra Energy</t>
        </is>
      </c>
      <c r="B188" s="2" t="inlineStr">
        <is>
          <t>business</t>
        </is>
      </c>
      <c r="C188" s="2" t="inlineStr">
        <is>
          <t>Outside the Heartland</t>
        </is>
      </c>
      <c r="D188" s="2" t="n">
        <v>1</v>
      </c>
      <c r="E188" s="2" t="n">
        <v>1</v>
      </c>
      <c r="F188" s="2" t="n">
        <v>0</v>
      </c>
      <c r="G188" s="2" t="n">
        <v>0</v>
      </c>
      <c r="H188" s="2" t="n">
        <v>1</v>
      </c>
    </row>
    <row r="189">
      <c r="A189" s="2" t="inlineStr">
        <is>
          <t>Oak Stone</t>
        </is>
      </c>
      <c r="B189" s="2" t="inlineStr">
        <is>
          <t>business</t>
        </is>
      </c>
      <c r="C189" s="2" t="inlineStr">
        <is>
          <t>Energy and land conversion</t>
        </is>
      </c>
      <c r="D189" s="2" t="n">
        <v>1</v>
      </c>
      <c r="E189" s="2" t="n">
        <v>1</v>
      </c>
      <c r="F189" s="2" t="n">
        <v>0</v>
      </c>
      <c r="G189" s="2" t="n">
        <v>0</v>
      </c>
      <c r="H189" s="2" t="n">
        <v>0</v>
      </c>
    </row>
    <row r="190">
      <c r="A190" s="2" t="inlineStr">
        <is>
          <t>Peace River Mitigation Bank</t>
        </is>
      </c>
      <c r="B190" s="2" t="inlineStr">
        <is>
          <t>organisation</t>
        </is>
      </c>
      <c r="C190" s="2" t="inlineStr">
        <is>
          <t>Energy and land conversion</t>
        </is>
      </c>
      <c r="D190" s="2" t="n">
        <v>1</v>
      </c>
      <c r="E190" s="2" t="n">
        <v>1</v>
      </c>
      <c r="F190" s="2" t="n">
        <v>0</v>
      </c>
      <c r="G190" s="2" t="n">
        <v>0</v>
      </c>
      <c r="H190" s="2" t="n">
        <v>0</v>
      </c>
    </row>
    <row r="191">
      <c r="A191" s="2" t="inlineStr">
        <is>
          <t>Boran Ranch Mitigation Bank</t>
        </is>
      </c>
      <c r="B191" s="2" t="inlineStr">
        <is>
          <t>organisation</t>
        </is>
      </c>
      <c r="C191" s="2" t="inlineStr">
        <is>
          <t>Energy and land conversion</t>
        </is>
      </c>
      <c r="D191" s="2" t="n">
        <v>1</v>
      </c>
      <c r="E191" s="2" t="n">
        <v>1</v>
      </c>
      <c r="F191" s="2" t="n">
        <v>0</v>
      </c>
      <c r="G191" s="2" t="n">
        <v>0</v>
      </c>
      <c r="H191" s="2" t="n">
        <v>0</v>
      </c>
    </row>
    <row r="192">
      <c r="A192" s="2" t="inlineStr">
        <is>
          <t>Florida Panther Conservation Bank</t>
        </is>
      </c>
      <c r="B192" s="2" t="inlineStr">
        <is>
          <t>organisation</t>
        </is>
      </c>
      <c r="C192" s="2" t="inlineStr">
        <is>
          <t>Energy and land conversion</t>
        </is>
      </c>
      <c r="D192" s="2" t="n">
        <v>1</v>
      </c>
      <c r="E192" s="2" t="n">
        <v>1</v>
      </c>
      <c r="F192" s="2" t="n">
        <v>0</v>
      </c>
      <c r="G192" s="2" t="n">
        <v>0</v>
      </c>
      <c r="H192" s="2" t="n">
        <v>0</v>
      </c>
    </row>
    <row r="193">
      <c r="A193" s="2" t="inlineStr">
        <is>
          <t>Hancock family Charlie Creek easement</t>
        </is>
      </c>
      <c r="B193" s="2" t="inlineStr">
        <is>
          <t>event</t>
        </is>
      </c>
      <c r="C193" s="2" t="inlineStr">
        <is>
          <t>Energy and land conversion</t>
        </is>
      </c>
      <c r="D193" s="2" t="n">
        <v>1</v>
      </c>
      <c r="E193" s="2" t="n">
        <v>1</v>
      </c>
      <c r="F193" s="2" t="n">
        <v>0</v>
      </c>
      <c r="G193" s="2" t="n">
        <v>0</v>
      </c>
      <c r="H193" s="2" t="n">
        <v>1</v>
      </c>
    </row>
    <row r="194">
      <c r="A194" s="2" t="inlineStr">
        <is>
          <t>EAA Reservoir</t>
        </is>
      </c>
      <c r="B194" s="2" t="inlineStr">
        <is>
          <t>civic</t>
        </is>
      </c>
      <c r="C194" s="2" t="inlineStr">
        <is>
          <t>Energy and land conversion</t>
        </is>
      </c>
      <c r="D194" s="2" t="n">
        <v>3</v>
      </c>
      <c r="E194" s="2" t="n">
        <v>3</v>
      </c>
      <c r="F194" s="2" t="n">
        <v>0</v>
      </c>
      <c r="G194" s="2" t="n">
        <v>0.0046</v>
      </c>
      <c r="H194" s="2" t="n">
        <v>0.3333</v>
      </c>
    </row>
    <row r="195">
      <c r="A195" s="2" t="inlineStr">
        <is>
          <t>Blanketflower Solar Energy Center</t>
        </is>
      </c>
      <c r="B195" s="2" t="inlineStr">
        <is>
          <t>business</t>
        </is>
      </c>
      <c r="C195" s="2" t="inlineStr">
        <is>
          <t>Energy and land conversion</t>
        </is>
      </c>
      <c r="D195" s="2" t="n">
        <v>2</v>
      </c>
      <c r="E195" s="2" t="n">
        <v>2</v>
      </c>
      <c r="F195" s="2" t="n">
        <v>0</v>
      </c>
      <c r="G195" s="2" t="n">
        <v>0</v>
      </c>
      <c r="H195" s="2" t="n">
        <v>1</v>
      </c>
    </row>
    <row r="196">
      <c r="A196" s="2" t="inlineStr">
        <is>
          <t>Dove Solar Energy Center</t>
        </is>
      </c>
      <c r="B196" s="2" t="inlineStr">
        <is>
          <t>business</t>
        </is>
      </c>
      <c r="C196" s="2" t="inlineStr">
        <is>
          <t>Energy and land conversion</t>
        </is>
      </c>
      <c r="D196" s="2" t="n">
        <v>2</v>
      </c>
      <c r="E196" s="2" t="n">
        <v>2</v>
      </c>
      <c r="F196" s="2" t="n">
        <v>0</v>
      </c>
      <c r="G196" s="2" t="n">
        <v>0</v>
      </c>
      <c r="H196" s="2" t="n">
        <v>1</v>
      </c>
    </row>
    <row r="197">
      <c r="A197" s="2" t="inlineStr">
        <is>
          <t>Ladybug Solar Energy Center</t>
        </is>
      </c>
      <c r="B197" s="2" t="inlineStr">
        <is>
          <t>business</t>
        </is>
      </c>
      <c r="C197" s="2" t="inlineStr">
        <is>
          <t>Energy and land conversion</t>
        </is>
      </c>
      <c r="D197" s="2" t="n">
        <v>2</v>
      </c>
      <c r="E197" s="2" t="n">
        <v>2</v>
      </c>
      <c r="F197" s="2" t="n">
        <v>0</v>
      </c>
      <c r="G197" s="2" t="n">
        <v>0</v>
      </c>
      <c r="H197" s="2" t="n">
        <v>1</v>
      </c>
    </row>
    <row r="198">
      <c r="A198" s="2" t="inlineStr">
        <is>
          <t>Leafcutter Solar Energy Center</t>
        </is>
      </c>
      <c r="B198" s="2" t="inlineStr">
        <is>
          <t>business</t>
        </is>
      </c>
      <c r="C198" s="2" t="inlineStr">
        <is>
          <t>Energy and land conversion</t>
        </is>
      </c>
      <c r="D198" s="2" t="n">
        <v>2</v>
      </c>
      <c r="E198" s="2" t="n">
        <v>2</v>
      </c>
      <c r="F198" s="2" t="n">
        <v>0</v>
      </c>
      <c r="G198" s="2" t="n">
        <v>0</v>
      </c>
      <c r="H198" s="2" t="n">
        <v>1</v>
      </c>
    </row>
    <row r="199">
      <c r="A199" s="2" t="inlineStr">
        <is>
          <t>Limpkin Solar Energy Center</t>
        </is>
      </c>
      <c r="B199" s="2" t="inlineStr">
        <is>
          <t>business</t>
        </is>
      </c>
      <c r="C199" s="2" t="inlineStr">
        <is>
          <t>Energy and land conversion</t>
        </is>
      </c>
      <c r="D199" s="2" t="n">
        <v>2</v>
      </c>
      <c r="E199" s="2" t="n">
        <v>2</v>
      </c>
      <c r="F199" s="2" t="n">
        <v>0</v>
      </c>
      <c r="G199" s="2" t="n">
        <v>0</v>
      </c>
      <c r="H199" s="2" t="n">
        <v>1</v>
      </c>
    </row>
    <row r="200">
      <c r="A200" s="2" t="inlineStr">
        <is>
          <t>Joshua Creek Solar Energy Center</t>
        </is>
      </c>
      <c r="B200" s="2" t="inlineStr">
        <is>
          <t>business</t>
        </is>
      </c>
      <c r="C200" s="2" t="inlineStr">
        <is>
          <t>Energy and land conversion</t>
        </is>
      </c>
      <c r="D200" s="2" t="n">
        <v>2</v>
      </c>
      <c r="E200" s="2" t="n">
        <v>2</v>
      </c>
      <c r="F200" s="2" t="n">
        <v>0</v>
      </c>
      <c r="G200" s="2" t="n">
        <v>0</v>
      </c>
      <c r="H200" s="2" t="n">
        <v>1</v>
      </c>
    </row>
    <row r="201">
      <c r="A201" s="2" t="inlineStr">
        <is>
          <t>Sand Gully Solar Energy Center</t>
        </is>
      </c>
      <c r="B201" s="2" t="inlineStr">
        <is>
          <t>business</t>
        </is>
      </c>
      <c r="C201" s="2" t="inlineStr">
        <is>
          <t>Energy and land conversion</t>
        </is>
      </c>
      <c r="D201" s="2" t="n">
        <v>2</v>
      </c>
      <c r="E201" s="2" t="n">
        <v>2</v>
      </c>
      <c r="F201" s="2" t="n">
        <v>0</v>
      </c>
      <c r="G201" s="2" t="n">
        <v>0</v>
      </c>
      <c r="H201" s="2" t="n">
        <v>1</v>
      </c>
    </row>
    <row r="202">
      <c r="A202" s="2" t="inlineStr">
        <is>
          <t>Shell Creek Solar Energy Center</t>
        </is>
      </c>
      <c r="B202" s="2" t="inlineStr">
        <is>
          <t>business</t>
        </is>
      </c>
      <c r="C202" s="2" t="inlineStr">
        <is>
          <t>Energy and land conversion</t>
        </is>
      </c>
      <c r="D202" s="2" t="n">
        <v>2</v>
      </c>
      <c r="E202" s="2" t="n">
        <v>2</v>
      </c>
      <c r="F202" s="2" t="n">
        <v>0</v>
      </c>
      <c r="G202" s="2" t="n">
        <v>0</v>
      </c>
      <c r="H202" s="2" t="n">
        <v>1</v>
      </c>
    </row>
    <row r="203">
      <c r="A203" s="2" t="inlineStr">
        <is>
          <t>Grapefruit Solar Energy Center</t>
        </is>
      </c>
      <c r="B203" s="2" t="inlineStr">
        <is>
          <t>business</t>
        </is>
      </c>
      <c r="C203" s="2" t="inlineStr">
        <is>
          <t>Energy and land conversion</t>
        </is>
      </c>
      <c r="D203" s="2" t="n">
        <v>2</v>
      </c>
      <c r="E203" s="2" t="n">
        <v>2</v>
      </c>
      <c r="F203" s="2" t="n">
        <v>0</v>
      </c>
      <c r="G203" s="2" t="n">
        <v>0</v>
      </c>
      <c r="H203" s="2" t="n">
        <v>1</v>
      </c>
    </row>
    <row r="204">
      <c r="A204" s="2" t="inlineStr">
        <is>
          <t>LaBelle Solar Energy Center</t>
        </is>
      </c>
      <c r="B204" s="2" t="inlineStr">
        <is>
          <t>business</t>
        </is>
      </c>
      <c r="C204" s="2" t="inlineStr">
        <is>
          <t>Energy and land conversion</t>
        </is>
      </c>
      <c r="D204" s="2" t="n">
        <v>2</v>
      </c>
      <c r="E204" s="2" t="n">
        <v>2</v>
      </c>
      <c r="F204" s="2" t="n">
        <v>0</v>
      </c>
      <c r="G204" s="2" t="n">
        <v>0</v>
      </c>
      <c r="H204" s="2" t="n">
        <v>1</v>
      </c>
    </row>
    <row r="205">
      <c r="A205" s="2" t="inlineStr">
        <is>
          <t>Mango Solar Energy Center</t>
        </is>
      </c>
      <c r="B205" s="2" t="inlineStr">
        <is>
          <t>business</t>
        </is>
      </c>
      <c r="C205" s="2" t="inlineStr">
        <is>
          <t>Energy and land conversion</t>
        </is>
      </c>
      <c r="D205" s="2" t="n">
        <v>2</v>
      </c>
      <c r="E205" s="2" t="n">
        <v>2</v>
      </c>
      <c r="F205" s="2" t="n">
        <v>0</v>
      </c>
      <c r="G205" s="2" t="n">
        <v>0</v>
      </c>
      <c r="H205" s="2" t="n">
        <v>1</v>
      </c>
    </row>
    <row r="206">
      <c r="A206" s="2" t="inlineStr">
        <is>
          <t>Redroot Solar Energy Center</t>
        </is>
      </c>
      <c r="B206" s="2" t="inlineStr">
        <is>
          <t>business</t>
        </is>
      </c>
      <c r="C206" s="2" t="inlineStr">
        <is>
          <t>Energy and land conversion</t>
        </is>
      </c>
      <c r="D206" s="2" t="n">
        <v>2</v>
      </c>
      <c r="E206" s="2" t="n">
        <v>2</v>
      </c>
      <c r="F206" s="2" t="n">
        <v>0</v>
      </c>
      <c r="G206" s="2" t="n">
        <v>0</v>
      </c>
      <c r="H206" s="2" t="n">
        <v>1</v>
      </c>
    </row>
    <row r="207">
      <c r="A207" s="2" t="inlineStr">
        <is>
          <t>Waxweed Solar Energy Center</t>
        </is>
      </c>
      <c r="B207" s="2" t="inlineStr">
        <is>
          <t>business</t>
        </is>
      </c>
      <c r="C207" s="2" t="inlineStr">
        <is>
          <t>Energy and land conversion</t>
        </is>
      </c>
      <c r="D207" s="2" t="n">
        <v>2</v>
      </c>
      <c r="E207" s="2" t="n">
        <v>2</v>
      </c>
      <c r="F207" s="2" t="n">
        <v>0</v>
      </c>
      <c r="G207" s="2" t="n">
        <v>0</v>
      </c>
      <c r="H207" s="2" t="n">
        <v>1</v>
      </c>
    </row>
    <row r="208">
      <c r="A208" s="2" t="inlineStr">
        <is>
          <t>Cocoplum Solar Energy Center</t>
        </is>
      </c>
      <c r="B208" s="2" t="inlineStr">
        <is>
          <t>business</t>
        </is>
      </c>
      <c r="C208" s="2" t="inlineStr">
        <is>
          <t>Energy and land conversion</t>
        </is>
      </c>
      <c r="D208" s="2" t="n">
        <v>2</v>
      </c>
      <c r="E208" s="2" t="n">
        <v>2</v>
      </c>
      <c r="F208" s="2" t="n">
        <v>0</v>
      </c>
      <c r="G208" s="2" t="n">
        <v>0</v>
      </c>
      <c r="H208" s="2" t="n">
        <v>1</v>
      </c>
    </row>
    <row r="209">
      <c r="A209" s="2" t="inlineStr">
        <is>
          <t>Hendry Solar Energy Center</t>
        </is>
      </c>
      <c r="B209" s="2" t="inlineStr">
        <is>
          <t>business</t>
        </is>
      </c>
      <c r="C209" s="2" t="inlineStr">
        <is>
          <t>Energy and land conversion</t>
        </is>
      </c>
      <c r="D209" s="2" t="n">
        <v>2</v>
      </c>
      <c r="E209" s="2" t="n">
        <v>2</v>
      </c>
      <c r="F209" s="2" t="n">
        <v>0</v>
      </c>
      <c r="G209" s="2" t="n">
        <v>0</v>
      </c>
      <c r="H209" s="2" t="n">
        <v>1</v>
      </c>
    </row>
    <row r="210">
      <c r="A210" s="2" t="inlineStr">
        <is>
          <t>Tangelo Solar Energy Center</t>
        </is>
      </c>
      <c r="B210" s="2" t="inlineStr">
        <is>
          <t>business</t>
        </is>
      </c>
      <c r="C210" s="2" t="inlineStr">
        <is>
          <t>Energy and land conversion</t>
        </is>
      </c>
      <c r="D210" s="2" t="n">
        <v>2</v>
      </c>
      <c r="E210" s="2" t="n">
        <v>2</v>
      </c>
      <c r="F210" s="2" t="n">
        <v>0</v>
      </c>
      <c r="G210" s="2" t="n">
        <v>0</v>
      </c>
      <c r="H210" s="2" t="n">
        <v>1</v>
      </c>
    </row>
    <row r="211">
      <c r="A211" s="2" t="inlineStr">
        <is>
          <t>Catfish Solar Energy Center</t>
        </is>
      </c>
      <c r="B211" s="2" t="inlineStr">
        <is>
          <t>business</t>
        </is>
      </c>
      <c r="C211" s="2" t="inlineStr">
        <is>
          <t>Energy and land conversion</t>
        </is>
      </c>
      <c r="D211" s="2" t="n">
        <v>2</v>
      </c>
      <c r="E211" s="2" t="n">
        <v>2</v>
      </c>
      <c r="F211" s="2" t="n">
        <v>0</v>
      </c>
      <c r="G211" s="2" t="n">
        <v>0</v>
      </c>
      <c r="H211" s="2" t="n">
        <v>1</v>
      </c>
    </row>
    <row r="212">
      <c r="A212" s="2" t="inlineStr">
        <is>
          <t>Caladium Solar Energy Center</t>
        </is>
      </c>
      <c r="B212" s="2" t="inlineStr">
        <is>
          <t>business</t>
        </is>
      </c>
      <c r="C212" s="2" t="inlineStr">
        <is>
          <t>Energy and land conversion</t>
        </is>
      </c>
      <c r="D212" s="2" t="n">
        <v>2</v>
      </c>
      <c r="E212" s="2" t="n">
        <v>2</v>
      </c>
      <c r="F212" s="2" t="n">
        <v>0</v>
      </c>
      <c r="G212" s="2" t="n">
        <v>0</v>
      </c>
      <c r="H212" s="2" t="n">
        <v>1</v>
      </c>
    </row>
    <row r="213">
      <c r="A213" s="2" t="inlineStr">
        <is>
          <t>UF/IFAS Southwest Florida Research and Education Center</t>
        </is>
      </c>
      <c r="B213" s="2" t="inlineStr">
        <is>
          <t>civic</t>
        </is>
      </c>
      <c r="C213" s="2" t="inlineStr">
        <is>
          <t>Research, extension and industry institutions</t>
        </is>
      </c>
      <c r="D213" s="2" t="n">
        <v>1</v>
      </c>
      <c r="E213" s="2" t="n">
        <v>1</v>
      </c>
      <c r="F213" s="2" t="n">
        <v>0</v>
      </c>
      <c r="G213" s="2" t="n">
        <v>0</v>
      </c>
      <c r="H213" s="2" t="n">
        <v>0</v>
      </c>
    </row>
    <row r="214">
      <c r="A214" s="2" t="inlineStr">
        <is>
          <t>Southwest Florida Water Management District</t>
        </is>
      </c>
      <c r="B214" s="2" t="inlineStr">
        <is>
          <t>civic</t>
        </is>
      </c>
      <c r="C214" s="2" t="inlineStr">
        <is>
          <t>Research, extension and industry institutions</t>
        </is>
      </c>
      <c r="D214" s="2" t="n">
        <v>1</v>
      </c>
      <c r="E214" s="2" t="n">
        <v>1</v>
      </c>
      <c r="F214" s="2" t="n">
        <v>0</v>
      </c>
      <c r="G214" s="2" t="n">
        <v>0</v>
      </c>
      <c r="H214" s="2" t="n">
        <v>0</v>
      </c>
    </row>
    <row r="215">
      <c r="A215" s="2" t="inlineStr">
        <is>
          <t>US Army Corps of Engineers, Jacksonville District</t>
        </is>
      </c>
      <c r="B215" s="2" t="inlineStr">
        <is>
          <t>civic</t>
        </is>
      </c>
      <c r="C215" s="2" t="inlineStr">
        <is>
          <t>Research, extension and industry institutions</t>
        </is>
      </c>
      <c r="D215" s="2" t="n">
        <v>1</v>
      </c>
      <c r="E215" s="2" t="n">
        <v>1</v>
      </c>
      <c r="F215" s="2" t="n">
        <v>0</v>
      </c>
      <c r="G215" s="2" t="n">
        <v>0</v>
      </c>
      <c r="H215" s="2" t="n">
        <v>0</v>
      </c>
    </row>
    <row r="216">
      <c r="A216" s="2" t="inlineStr">
        <is>
          <t>Florida Public Service Commission</t>
        </is>
      </c>
      <c r="B216" s="2" t="inlineStr">
        <is>
          <t>civic</t>
        </is>
      </c>
      <c r="C216" s="2" t="inlineStr">
        <is>
          <t>Research, extension and industry institutions</t>
        </is>
      </c>
      <c r="D216" s="2" t="n">
        <v>1</v>
      </c>
      <c r="E216" s="2" t="n">
        <v>1</v>
      </c>
      <c r="F216" s="2" t="n">
        <v>0</v>
      </c>
      <c r="G216" s="2" t="n">
        <v>0</v>
      </c>
      <c r="H216" s="2" t="n">
        <v>1</v>
      </c>
    </row>
    <row r="217">
      <c r="A217" s="2" t="inlineStr">
        <is>
          <t>Hamilton Disston</t>
        </is>
      </c>
      <c r="B217" s="2" t="inlineStr">
        <is>
          <t>person</t>
        </is>
      </c>
      <c r="C217" s="2" t="inlineStr">
        <is>
          <t>Research, extension and industry institutions</t>
        </is>
      </c>
      <c r="D217" s="2" t="n">
        <v>1</v>
      </c>
      <c r="E217" s="2" t="n">
        <v>1</v>
      </c>
      <c r="F217" s="2" t="n">
        <v>0</v>
      </c>
      <c r="G217" s="2" t="n">
        <v>0</v>
      </c>
      <c r="H217" s="2" t="n">
        <v>0</v>
      </c>
    </row>
    <row r="218">
      <c r="A218" s="2" t="inlineStr">
        <is>
          <t>Melvil Dewey</t>
        </is>
      </c>
      <c r="B218" s="2" t="inlineStr">
        <is>
          <t>person</t>
        </is>
      </c>
      <c r="C218" s="2" t="inlineStr">
        <is>
          <t>Towns and cities</t>
        </is>
      </c>
      <c r="D218" s="2" t="n">
        <v>1</v>
      </c>
      <c r="E218" s="2" t="n">
        <v>1</v>
      </c>
      <c r="F218" s="2" t="n">
        <v>0</v>
      </c>
      <c r="G218" s="2" t="n">
        <v>0</v>
      </c>
      <c r="H218" s="2" t="n">
        <v>0</v>
      </c>
    </row>
    <row r="219">
      <c r="A219" s="2" t="inlineStr">
        <is>
          <t>George E. Sebring</t>
        </is>
      </c>
      <c r="B219" s="2" t="inlineStr">
        <is>
          <t>person</t>
        </is>
      </c>
      <c r="C219" s="2" t="inlineStr">
        <is>
          <t>Towns and cities</t>
        </is>
      </c>
      <c r="D219" s="2" t="n">
        <v>1</v>
      </c>
      <c r="E219" s="2" t="n">
        <v>1</v>
      </c>
      <c r="F219" s="2" t="n">
        <v>0</v>
      </c>
      <c r="G219" s="2" t="n">
        <v>0</v>
      </c>
      <c r="H219" s="2" t="n">
        <v>0</v>
      </c>
    </row>
    <row r="220">
      <c r="A220" s="2" t="inlineStr">
        <is>
          <t>James A. Moore</t>
        </is>
      </c>
      <c r="B220" s="2" t="inlineStr">
        <is>
          <t>person</t>
        </is>
      </c>
      <c r="C220" s="2" t="inlineStr">
        <is>
          <t>Towns and cities</t>
        </is>
      </c>
      <c r="D220" s="2" t="n">
        <v>1</v>
      </c>
      <c r="E220" s="2" t="n">
        <v>1</v>
      </c>
      <c r="F220" s="2" t="n">
        <v>0</v>
      </c>
      <c r="G220" s="2" t="n">
        <v>0</v>
      </c>
      <c r="H220" s="2" t="n">
        <v>0</v>
      </c>
    </row>
    <row r="221">
      <c r="A221" s="2" t="inlineStr">
        <is>
          <t>DeSoto County Watermelon Festival</t>
        </is>
      </c>
      <c r="B221" s="2" t="inlineStr">
        <is>
          <t>event</t>
        </is>
      </c>
      <c r="C221" s="2" t="inlineStr">
        <is>
          <t>Research, extension and industry institutions</t>
        </is>
      </c>
      <c r="D221" s="2" t="n">
        <v>1</v>
      </c>
      <c r="E221" s="2" t="n">
        <v>1</v>
      </c>
      <c r="F221" s="2" t="n">
        <v>0</v>
      </c>
      <c r="G221" s="2" t="n">
        <v>0</v>
      </c>
      <c r="H221" s="2" t="n">
        <v>0</v>
      </c>
    </row>
    <row r="222">
      <c r="A222" s="2" t="inlineStr">
        <is>
          <t>Black Gold Jubilee</t>
        </is>
      </c>
      <c r="B222" s="2" t="inlineStr">
        <is>
          <t>event</t>
        </is>
      </c>
      <c r="C222" s="2" t="inlineStr">
        <is>
          <t>Research, extension and industry institutions</t>
        </is>
      </c>
      <c r="D222" s="2" t="n">
        <v>1</v>
      </c>
      <c r="E222" s="2" t="n">
        <v>1</v>
      </c>
      <c r="F222" s="2" t="n">
        <v>0</v>
      </c>
      <c r="G222" s="2" t="n">
        <v>0</v>
      </c>
      <c r="H222" s="2" t="n">
        <v>0</v>
      </c>
    </row>
    <row r="223">
      <c r="A223" s="2" t="inlineStr">
        <is>
          <t>Clewiston Sugar Festival</t>
        </is>
      </c>
      <c r="B223" s="2" t="inlineStr">
        <is>
          <t>event</t>
        </is>
      </c>
      <c r="C223" s="2" t="inlineStr">
        <is>
          <t>Research, extension and industry institutions</t>
        </is>
      </c>
      <c r="D223" s="2" t="n">
        <v>2</v>
      </c>
      <c r="E223" s="2" t="n">
        <v>2</v>
      </c>
      <c r="F223" s="2" t="n">
        <v>0</v>
      </c>
      <c r="G223" s="2" t="n">
        <v>0</v>
      </c>
      <c r="H223" s="2" t="n">
        <v>0</v>
      </c>
    </row>
    <row r="224">
      <c r="A224" s="2" t="inlineStr">
        <is>
          <t>Swamp Cabbage Festival</t>
        </is>
      </c>
      <c r="B224" s="2" t="inlineStr">
        <is>
          <t>event</t>
        </is>
      </c>
      <c r="C224" s="2" t="inlineStr">
        <is>
          <t>Research, extension and industry institutions</t>
        </is>
      </c>
      <c r="D224" s="2" t="n">
        <v>1</v>
      </c>
      <c r="E224" s="2" t="n">
        <v>1</v>
      </c>
      <c r="F224" s="2" t="n">
        <v>0</v>
      </c>
      <c r="G224" s="2" t="n">
        <v>0</v>
      </c>
      <c r="H224" s="2" t="n">
        <v>0</v>
      </c>
    </row>
    <row r="225">
      <c r="A225" s="2" t="inlineStr">
        <is>
          <t>Speckled Perch Festival</t>
        </is>
      </c>
      <c r="B225" s="2" t="inlineStr">
        <is>
          <t>event</t>
        </is>
      </c>
      <c r="C225" s="2" t="inlineStr">
        <is>
          <t>Research, extension and industry institutions</t>
        </is>
      </c>
      <c r="D225" s="2" t="n">
        <v>1</v>
      </c>
      <c r="E225" s="2" t="n">
        <v>1</v>
      </c>
      <c r="F225" s="2" t="n">
        <v>0</v>
      </c>
      <c r="G225" s="2" t="n">
        <v>0</v>
      </c>
      <c r="H225" s="2" t="n">
        <v>0</v>
      </c>
    </row>
    <row r="226">
      <c r="A226" s="2" t="inlineStr">
        <is>
          <t>Sour Orange Festival</t>
        </is>
      </c>
      <c r="B226" s="2" t="inlineStr">
        <is>
          <t>event</t>
        </is>
      </c>
      <c r="C226" s="2" t="inlineStr">
        <is>
          <t>Research, extension and industry institutions</t>
        </is>
      </c>
      <c r="D226" s="2" t="n">
        <v>1</v>
      </c>
      <c r="E226" s="2" t="n">
        <v>1</v>
      </c>
      <c r="F226" s="2" t="n">
        <v>0</v>
      </c>
      <c r="G226" s="2" t="n">
        <v>0</v>
      </c>
      <c r="H226" s="2" t="n">
        <v>0</v>
      </c>
    </row>
    <row r="227">
      <c r="A227" s="2" t="inlineStr">
        <is>
          <t>Highlands County Fair</t>
        </is>
      </c>
      <c r="B227" s="2" t="inlineStr">
        <is>
          <t>event</t>
        </is>
      </c>
      <c r="C227" s="2" t="inlineStr">
        <is>
          <t>Research, extension and industry institutions</t>
        </is>
      </c>
      <c r="D227" s="2" t="n">
        <v>1</v>
      </c>
      <c r="E227" s="2" t="n">
        <v>1</v>
      </c>
      <c r="F227" s="2" t="n">
        <v>0</v>
      </c>
      <c r="G227" s="2" t="n">
        <v>0</v>
      </c>
      <c r="H227" s="2" t="n">
        <v>0</v>
      </c>
    </row>
    <row r="228">
      <c r="A228" s="2" t="inlineStr">
        <is>
          <t>Anthony Rossi</t>
        </is>
      </c>
      <c r="B228" s="2" t="inlineStr">
        <is>
          <t>person</t>
        </is>
      </c>
      <c r="C228" s="2" t="inlineStr">
        <is>
          <t>Outside the Heartland</t>
        </is>
      </c>
      <c r="D228" s="2" t="n">
        <v>1</v>
      </c>
      <c r="E228" s="2" t="n">
        <v>1</v>
      </c>
      <c r="F228" s="2" t="n">
        <v>0</v>
      </c>
      <c r="G228" s="2" t="n">
        <v>0</v>
      </c>
      <c r="H228" s="2" t="n">
        <v>1</v>
      </c>
    </row>
    <row r="229">
      <c r="A229" s="2" t="inlineStr">
        <is>
          <t>Cutrale Citrus Juices USA</t>
        </is>
      </c>
      <c r="B229" s="2" t="inlineStr">
        <is>
          <t>business</t>
        </is>
      </c>
      <c r="C229" s="2" t="inlineStr">
        <is>
          <t>Outside the Heartland</t>
        </is>
      </c>
      <c r="D229" s="2" t="n">
        <v>1</v>
      </c>
      <c r="E229" s="2" t="n">
        <v>1</v>
      </c>
      <c r="F229" s="2" t="n">
        <v>0</v>
      </c>
      <c r="G229" s="2" t="n">
        <v>0</v>
      </c>
      <c r="H229" s="2" t="n">
        <v>1</v>
      </c>
    </row>
    <row r="230">
      <c r="A230" s="2" t="inlineStr">
        <is>
          <t>Farm Credit of Florida</t>
        </is>
      </c>
      <c r="B230" s="2" t="inlineStr">
        <is>
          <t>business</t>
        </is>
      </c>
      <c r="C230" s="2" t="inlineStr">
        <is>
          <t>Outside the Heartland</t>
        </is>
      </c>
      <c r="D230" s="2" t="n">
        <v>2</v>
      </c>
      <c r="E230" s="2" t="n">
        <v>2</v>
      </c>
      <c r="F230" s="2" t="n">
        <v>0</v>
      </c>
      <c r="G230" s="2" t="n">
        <v>0</v>
      </c>
      <c r="H230" s="2" t="n">
        <v>0</v>
      </c>
    </row>
    <row r="231">
      <c r="A231" s="2" t="inlineStr">
        <is>
          <t>Herman Wedgworth</t>
        </is>
      </c>
      <c r="B231" s="2" t="inlineStr">
        <is>
          <t>person</t>
        </is>
      </c>
      <c r="C231" s="2" t="inlineStr">
        <is>
          <t>Vegetables, melons and row crops</t>
        </is>
      </c>
      <c r="D231" s="2" t="n">
        <v>2</v>
      </c>
      <c r="E231" s="2" t="n">
        <v>2</v>
      </c>
      <c r="F231" s="2" t="n">
        <v>0</v>
      </c>
      <c r="G231" s="2" t="n">
        <v>0</v>
      </c>
      <c r="H231" s="2" t="n">
        <v>0</v>
      </c>
    </row>
    <row r="232">
      <c r="A232" s="2" t="inlineStr">
        <is>
          <t>Alfonso Fanjul Jr</t>
        </is>
      </c>
      <c r="B232" s="2" t="inlineStr">
        <is>
          <t>person</t>
        </is>
      </c>
      <c r="C232" s="2" t="inlineStr">
        <is>
          <t>Sugar</t>
        </is>
      </c>
      <c r="D232" s="2" t="n">
        <v>1</v>
      </c>
      <c r="E232" s="2" t="n">
        <v>1</v>
      </c>
      <c r="F232" s="2" t="n">
        <v>0</v>
      </c>
      <c r="G232" s="2" t="n">
        <v>0</v>
      </c>
      <c r="H232" s="2" t="n">
        <v>0</v>
      </c>
    </row>
    <row r="233">
      <c r="A233" s="2" t="inlineStr">
        <is>
          <t>Jose Pepe Fanjul</t>
        </is>
      </c>
      <c r="B233" s="2" t="inlineStr">
        <is>
          <t>person</t>
        </is>
      </c>
      <c r="C233" s="2" t="inlineStr">
        <is>
          <t>Sugar</t>
        </is>
      </c>
      <c r="D233" s="2" t="n">
        <v>1</v>
      </c>
      <c r="E233" s="2" t="n">
        <v>1</v>
      </c>
      <c r="F233" s="2" t="n">
        <v>0</v>
      </c>
      <c r="G233" s="2" t="n">
        <v>0</v>
      </c>
      <c r="H233" s="2" t="n">
        <v>0</v>
      </c>
    </row>
    <row r="234">
      <c r="A234" s="2" t="inlineStr">
        <is>
          <t>Florida Celery Exchange</t>
        </is>
      </c>
      <c r="B234" s="2" t="inlineStr">
        <is>
          <t>organisation</t>
        </is>
      </c>
      <c r="C234" s="2" t="inlineStr">
        <is>
          <t>Vegetables, melons and row crops</t>
        </is>
      </c>
      <c r="D234" s="2" t="n">
        <v>2</v>
      </c>
      <c r="E234" s="2" t="n">
        <v>2</v>
      </c>
      <c r="F234" s="2" t="n">
        <v>0</v>
      </c>
      <c r="G234" s="2" t="n">
        <v>0</v>
      </c>
      <c r="H234" s="2" t="n">
        <v>0</v>
      </c>
    </row>
    <row r="235">
      <c r="A235" s="2" t="inlineStr">
        <is>
          <t>Doyle Carlton III</t>
        </is>
      </c>
      <c r="B235" s="2" t="inlineStr">
        <is>
          <t>person</t>
        </is>
      </c>
      <c r="C235" s="2" t="inlineStr">
        <is>
          <t>Cattle and ranching</t>
        </is>
      </c>
      <c r="D235" s="2" t="n">
        <v>1</v>
      </c>
      <c r="E235" s="2" t="n">
        <v>1</v>
      </c>
      <c r="F235" s="2" t="n">
        <v>0</v>
      </c>
      <c r="G235" s="2" t="n">
        <v>0</v>
      </c>
      <c r="H235" s="2" t="n">
        <v>0</v>
      </c>
    </row>
    <row r="236">
      <c r="A236" s="2" t="inlineStr">
        <is>
          <t>Wes Williamson</t>
        </is>
      </c>
      <c r="B236" s="2" t="inlineStr">
        <is>
          <t>person</t>
        </is>
      </c>
      <c r="C236" s="2" t="inlineStr">
        <is>
          <t>Cattle and ranching</t>
        </is>
      </c>
      <c r="D236" s="2" t="n">
        <v>2</v>
      </c>
      <c r="E236" s="2" t="n">
        <v>2</v>
      </c>
      <c r="F236" s="2" t="n">
        <v>0</v>
      </c>
      <c r="G236" s="2" t="n">
        <v>0</v>
      </c>
      <c r="H236" s="2" t="n">
        <v>0.5</v>
      </c>
    </row>
    <row r="237">
      <c r="A237" s="2" t="inlineStr">
        <is>
          <t>Larry Black</t>
        </is>
      </c>
      <c r="B237" s="2" t="inlineStr">
        <is>
          <t>person</t>
        </is>
      </c>
      <c r="C237" s="2" t="inlineStr">
        <is>
          <t>Citrus</t>
        </is>
      </c>
      <c r="D237" s="2" t="n">
        <v>1</v>
      </c>
      <c r="E237" s="2" t="n">
        <v>1</v>
      </c>
      <c r="F237" s="2" t="n">
        <v>0</v>
      </c>
      <c r="G237" s="2" t="n">
        <v>0</v>
      </c>
      <c r="H237" s="2" t="n">
        <v>0</v>
      </c>
    </row>
    <row r="238">
      <c r="A238" s="2" t="inlineStr">
        <is>
          <t>Rick Roth</t>
        </is>
      </c>
      <c r="B238" s="2" t="inlineStr">
        <is>
          <t>person</t>
        </is>
      </c>
      <c r="C238" s="2" t="inlineStr">
        <is>
          <t>Vegetables, melons and row crops</t>
        </is>
      </c>
      <c r="D238" s="2" t="n">
        <v>1</v>
      </c>
      <c r="E238" s="2" t="n">
        <v>1</v>
      </c>
      <c r="F238" s="2" t="n">
        <v>0</v>
      </c>
      <c r="G238" s="2" t="n">
        <v>0</v>
      </c>
      <c r="H238" s="2" t="n">
        <v>0</v>
      </c>
    </row>
    <row r="239">
      <c r="A239" s="2" t="inlineStr">
        <is>
          <t>Ben Hill Griffin IV</t>
        </is>
      </c>
      <c r="B239" s="2" t="inlineStr">
        <is>
          <t>person</t>
        </is>
      </c>
      <c r="C239" s="2" t="inlineStr">
        <is>
          <t>Citrus</t>
        </is>
      </c>
      <c r="D239" s="2" t="n">
        <v>1</v>
      </c>
      <c r="E239" s="2" t="n">
        <v>1</v>
      </c>
      <c r="F239" s="2" t="n">
        <v>0</v>
      </c>
      <c r="G239" s="2" t="n">
        <v>0</v>
      </c>
      <c r="H239" s="2" t="n">
        <v>0</v>
      </c>
    </row>
    <row r="240">
      <c r="A240" s="2" t="inlineStr">
        <is>
          <t>Carolyn Phypers</t>
        </is>
      </c>
      <c r="B240" s="2" t="inlineStr">
        <is>
          <t>person</t>
        </is>
      </c>
      <c r="C240" s="2" t="inlineStr">
        <is>
          <t>Specialty crops</t>
        </is>
      </c>
      <c r="D240" s="2" t="n">
        <v>2</v>
      </c>
      <c r="E240" s="2" t="n">
        <v>2</v>
      </c>
      <c r="F240" s="2" t="n">
        <v>0</v>
      </c>
      <c r="G240" s="2" t="n">
        <v>0.0023</v>
      </c>
      <c r="H240" s="2" t="n">
        <v>0</v>
      </c>
    </row>
    <row r="241">
      <c r="A241" s="2" t="inlineStr">
        <is>
          <t>Zhanao Deng</t>
        </is>
      </c>
      <c r="B241" s="2" t="inlineStr">
        <is>
          <t>person</t>
        </is>
      </c>
      <c r="C241" s="2" t="inlineStr">
        <is>
          <t>Specialty crops</t>
        </is>
      </c>
      <c r="D241" s="2" t="n">
        <v>1</v>
      </c>
      <c r="E241" s="2" t="n">
        <v>1</v>
      </c>
      <c r="F241" s="2" t="n">
        <v>0</v>
      </c>
      <c r="G241" s="2" t="n">
        <v>0</v>
      </c>
      <c r="H241" s="2" t="n">
        <v>1</v>
      </c>
    </row>
    <row r="242">
      <c r="A242" s="2" t="inlineStr">
        <is>
          <t>Charlie Micco</t>
        </is>
      </c>
      <c r="B242" s="2" t="inlineStr">
        <is>
          <t>person</t>
        </is>
      </c>
      <c r="C242" s="2" t="inlineStr">
        <is>
          <t>Cattle and ranching</t>
        </is>
      </c>
      <c r="D242" s="2" t="n">
        <v>1</v>
      </c>
      <c r="E242" s="2" t="n">
        <v>1</v>
      </c>
      <c r="F242" s="2" t="n">
        <v>0</v>
      </c>
      <c r="G242" s="2" t="n">
        <v>0</v>
      </c>
      <c r="H242" s="2" t="n">
        <v>0</v>
      </c>
    </row>
    <row r="243">
      <c r="A243" s="2" t="inlineStr">
        <is>
          <t>Griffin Fertilizer</t>
        </is>
      </c>
      <c r="B243" s="2" t="inlineStr">
        <is>
          <t>business</t>
        </is>
      </c>
      <c r="C243" s="2" t="inlineStr">
        <is>
          <t>Citrus</t>
        </is>
      </c>
      <c r="D243" s="2" t="n">
        <v>1</v>
      </c>
      <c r="E243" s="2" t="n">
        <v>1</v>
      </c>
      <c r="F243" s="2" t="n">
        <v>0</v>
      </c>
      <c r="G243" s="2" t="n">
        <v>0</v>
      </c>
      <c r="H243" s="2" t="n">
        <v>0</v>
      </c>
    </row>
    <row r="244">
      <c r="A244" s="2" t="inlineStr">
        <is>
          <t>Florida Blueberry Growers Association</t>
        </is>
      </c>
      <c r="B244" s="2" t="inlineStr">
        <is>
          <t>organisation</t>
        </is>
      </c>
      <c r="C244" s="2" t="inlineStr">
        <is>
          <t>Research, extension and industry institutions</t>
        </is>
      </c>
      <c r="D244" s="2" t="n">
        <v>1</v>
      </c>
      <c r="E244" s="2" t="n">
        <v>1</v>
      </c>
      <c r="F244" s="2" t="n">
        <v>0</v>
      </c>
      <c r="G244" s="2" t="n">
        <v>0</v>
      </c>
      <c r="H244" s="2" t="n">
        <v>0</v>
      </c>
    </row>
    <row r="246">
      <c r="A246" s="9" t="inlineStr">
        <is>
          <t>Method: degree counts every edge on the Edges sheet attached to the node, all edge types weighted equally and parallel edges counted separately. Distinct is the number of different neighbours. Betweenness is normalised betweenness centrality on the simple undirected graph of all edges. Personnel betweenness repeats it on the subgraph of unit or member of, founded, land or role moved to, grew into, became, tied venture or seat and built edges. Outside share is the node's edge endpoints reaching the outside hubs over all its endpoints. Hub region nodes are excluded. Computed with networkx on the dataset as of 12 September 2026; never adjusted.</t>
        </is>
      </c>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2026-09-13T03:35:21Z</dcterms:created>
  <dcterms:modified xmlns:dcterms="http://purl.org/dc/terms/" xmlns:xsi="http://www.w3.org/2001/XMLSchema-instance" xsi:type="dcterms:W3CDTF">2026-09-13T03:35:22Z</dcterms:modified>
</cp:coreProperties>
</file>